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23256" windowHeight="11760"/>
  </bookViews>
  <sheets>
    <sheet name="PPRINCIPAL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PPRINCIPAL!$A$1:$L$684</definedName>
    <definedName name="_xlnm.Print_Titles" localSheetId="0">PPRINCIPAL!$1:$8</definedName>
  </definedNames>
  <calcPr calcId="145621"/>
</workbook>
</file>

<file path=xl/calcChain.xml><?xml version="1.0" encoding="utf-8"?>
<calcChain xmlns="http://schemas.openxmlformats.org/spreadsheetml/2006/main">
  <c r="G670" i="1" l="1"/>
  <c r="K670" i="1" s="1"/>
  <c r="K672" i="1" s="1"/>
  <c r="K673" i="1" s="1"/>
  <c r="K671" i="1"/>
  <c r="G628" i="1"/>
  <c r="K628" i="1"/>
  <c r="G629" i="1"/>
  <c r="K629" i="1"/>
  <c r="G643" i="1"/>
  <c r="K643" i="1"/>
  <c r="G648" i="1"/>
  <c r="K648" i="1"/>
  <c r="G653" i="1"/>
  <c r="K653" i="1"/>
  <c r="G658" i="1"/>
  <c r="K658" i="1"/>
  <c r="G659" i="1"/>
  <c r="K659" i="1" s="1"/>
  <c r="K666" i="1" s="1"/>
  <c r="G664" i="1"/>
  <c r="K664" i="1"/>
  <c r="G587" i="1"/>
  <c r="K587" i="1" s="1"/>
  <c r="G588" i="1"/>
  <c r="K588" i="1"/>
  <c r="G602" i="1"/>
  <c r="K602" i="1" s="1"/>
  <c r="G607" i="1"/>
  <c r="K607" i="1"/>
  <c r="G611" i="1"/>
  <c r="K611" i="1" s="1"/>
  <c r="G617" i="1"/>
  <c r="K617" i="1"/>
  <c r="G618" i="1"/>
  <c r="K618" i="1" s="1"/>
  <c r="G623" i="1"/>
  <c r="K623" i="1"/>
  <c r="G575" i="1"/>
  <c r="K575" i="1"/>
  <c r="G576" i="1"/>
  <c r="K576" i="1" s="1"/>
  <c r="G577" i="1"/>
  <c r="K577" i="1"/>
  <c r="G578" i="1"/>
  <c r="K578" i="1" s="1"/>
  <c r="G540" i="1"/>
  <c r="K540" i="1"/>
  <c r="G541" i="1"/>
  <c r="K541" i="1" s="1"/>
  <c r="G555" i="1"/>
  <c r="K555" i="1"/>
  <c r="G560" i="1"/>
  <c r="K560" i="1" s="1"/>
  <c r="G565" i="1"/>
  <c r="K565" i="1"/>
  <c r="G566" i="1"/>
  <c r="K566" i="1" s="1"/>
  <c r="G571" i="1"/>
  <c r="K571" i="1"/>
  <c r="G499" i="1"/>
  <c r="K499" i="1"/>
  <c r="G500" i="1"/>
  <c r="K500" i="1" s="1"/>
  <c r="G514" i="1"/>
  <c r="K514" i="1"/>
  <c r="G519" i="1"/>
  <c r="K519" i="1" s="1"/>
  <c r="G524" i="1"/>
  <c r="K524" i="1"/>
  <c r="G529" i="1"/>
  <c r="K529" i="1" s="1"/>
  <c r="G530" i="1"/>
  <c r="K530" i="1"/>
  <c r="G535" i="1"/>
  <c r="K535" i="1" s="1"/>
  <c r="G458" i="1"/>
  <c r="K458" i="1"/>
  <c r="G459" i="1"/>
  <c r="K459" i="1" s="1"/>
  <c r="K473" i="1"/>
  <c r="K478" i="1"/>
  <c r="K483" i="1"/>
  <c r="G488" i="1"/>
  <c r="K488" i="1"/>
  <c r="G489" i="1"/>
  <c r="K489" i="1" s="1"/>
  <c r="G494" i="1"/>
  <c r="K494" i="1"/>
  <c r="G428" i="1"/>
  <c r="K428" i="1"/>
  <c r="G429" i="1"/>
  <c r="K429" i="1" s="1"/>
  <c r="G430" i="1"/>
  <c r="K430" i="1"/>
  <c r="G431" i="1"/>
  <c r="K431" i="1" s="1"/>
  <c r="G432" i="1"/>
  <c r="K432" i="1"/>
  <c r="G433" i="1"/>
  <c r="K433" i="1" s="1"/>
  <c r="G434" i="1"/>
  <c r="K434" i="1"/>
  <c r="G435" i="1"/>
  <c r="K435" i="1" s="1"/>
  <c r="G436" i="1"/>
  <c r="K436" i="1"/>
  <c r="G437" i="1"/>
  <c r="K437" i="1" s="1"/>
  <c r="G438" i="1"/>
  <c r="K438" i="1"/>
  <c r="G439" i="1"/>
  <c r="K439" i="1" s="1"/>
  <c r="G440" i="1"/>
  <c r="K440" i="1"/>
  <c r="G441" i="1"/>
  <c r="K441" i="1" s="1"/>
  <c r="G442" i="1"/>
  <c r="K442" i="1"/>
  <c r="G443" i="1"/>
  <c r="K443" i="1" s="1"/>
  <c r="G444" i="1"/>
  <c r="K444" i="1"/>
  <c r="G445" i="1"/>
  <c r="K445" i="1" s="1"/>
  <c r="G446" i="1"/>
  <c r="K446" i="1"/>
  <c r="G447" i="1"/>
  <c r="K447" i="1" s="1"/>
  <c r="G418" i="1"/>
  <c r="K418" i="1" s="1"/>
  <c r="G419" i="1"/>
  <c r="K419" i="1"/>
  <c r="G420" i="1"/>
  <c r="K420" i="1" s="1"/>
  <c r="G421" i="1"/>
  <c r="K421" i="1"/>
  <c r="G422" i="1"/>
  <c r="K422" i="1" s="1"/>
  <c r="G423" i="1"/>
  <c r="K423" i="1"/>
  <c r="G411" i="1"/>
  <c r="K411" i="1" s="1"/>
  <c r="G412" i="1"/>
  <c r="K412" i="1"/>
  <c r="G413" i="1"/>
  <c r="K413" i="1" s="1"/>
  <c r="G414" i="1"/>
  <c r="K414" i="1"/>
  <c r="G415" i="1"/>
  <c r="K415" i="1" s="1"/>
  <c r="G403" i="1"/>
  <c r="K403" i="1" s="1"/>
  <c r="G404" i="1"/>
  <c r="K404" i="1"/>
  <c r="G405" i="1"/>
  <c r="K405" i="1" s="1"/>
  <c r="G406" i="1"/>
  <c r="K406" i="1"/>
  <c r="G407" i="1"/>
  <c r="K407" i="1" s="1"/>
  <c r="G393" i="1"/>
  <c r="K393" i="1"/>
  <c r="G394" i="1"/>
  <c r="K394" i="1" s="1"/>
  <c r="G395" i="1"/>
  <c r="K395" i="1"/>
  <c r="G396" i="1"/>
  <c r="K396" i="1" s="1"/>
  <c r="G397" i="1"/>
  <c r="K397" i="1"/>
  <c r="G398" i="1"/>
  <c r="K398" i="1" s="1"/>
  <c r="G399" i="1"/>
  <c r="K399" i="1"/>
  <c r="G369" i="1"/>
  <c r="K369" i="1"/>
  <c r="G370" i="1"/>
  <c r="K370" i="1" s="1"/>
  <c r="G371" i="1"/>
  <c r="K371" i="1"/>
  <c r="G372" i="1"/>
  <c r="K372" i="1" s="1"/>
  <c r="G373" i="1"/>
  <c r="K373" i="1"/>
  <c r="G374" i="1"/>
  <c r="K374" i="1" s="1"/>
  <c r="G375" i="1"/>
  <c r="K375" i="1"/>
  <c r="G376" i="1"/>
  <c r="K376" i="1" s="1"/>
  <c r="G377" i="1"/>
  <c r="K377" i="1"/>
  <c r="G378" i="1"/>
  <c r="K378" i="1" s="1"/>
  <c r="G379" i="1"/>
  <c r="K379" i="1"/>
  <c r="G380" i="1"/>
  <c r="K380" i="1" s="1"/>
  <c r="G381" i="1"/>
  <c r="K381" i="1"/>
  <c r="G382" i="1"/>
  <c r="K382" i="1" s="1"/>
  <c r="G383" i="1"/>
  <c r="K383" i="1"/>
  <c r="G384" i="1"/>
  <c r="K384" i="1" s="1"/>
  <c r="G385" i="1"/>
  <c r="K385" i="1"/>
  <c r="G386" i="1"/>
  <c r="K386" i="1" s="1"/>
  <c r="G387" i="1"/>
  <c r="K387" i="1"/>
  <c r="K388" i="1"/>
  <c r="K389" i="1"/>
  <c r="G361" i="1"/>
  <c r="K361" i="1"/>
  <c r="G362" i="1"/>
  <c r="K362" i="1" s="1"/>
  <c r="G363" i="1"/>
  <c r="K363" i="1"/>
  <c r="G364" i="1"/>
  <c r="K364" i="1" s="1"/>
  <c r="G365" i="1"/>
  <c r="K365" i="1"/>
  <c r="G366" i="1"/>
  <c r="K366" i="1" s="1"/>
  <c r="G354" i="1"/>
  <c r="K354" i="1" s="1"/>
  <c r="G355" i="1"/>
  <c r="K355" i="1"/>
  <c r="G356" i="1"/>
  <c r="K356" i="1" s="1"/>
  <c r="G357" i="1"/>
  <c r="K357" i="1"/>
  <c r="G358" i="1"/>
  <c r="K358" i="1" s="1"/>
  <c r="G346" i="1"/>
  <c r="K346" i="1"/>
  <c r="G347" i="1"/>
  <c r="K347" i="1" s="1"/>
  <c r="G348" i="1"/>
  <c r="K348" i="1"/>
  <c r="G349" i="1"/>
  <c r="K349" i="1" s="1"/>
  <c r="G350" i="1"/>
  <c r="K350" i="1"/>
  <c r="G351" i="1"/>
  <c r="K351" i="1" s="1"/>
  <c r="G330" i="1"/>
  <c r="K330" i="1" s="1"/>
  <c r="G331" i="1"/>
  <c r="K331" i="1"/>
  <c r="G332" i="1"/>
  <c r="K332" i="1" s="1"/>
  <c r="G333" i="1"/>
  <c r="K333" i="1"/>
  <c r="G334" i="1"/>
  <c r="K334" i="1" s="1"/>
  <c r="G335" i="1"/>
  <c r="K335" i="1"/>
  <c r="G336" i="1"/>
  <c r="K336" i="1" s="1"/>
  <c r="G337" i="1"/>
  <c r="K337" i="1"/>
  <c r="G338" i="1"/>
  <c r="K338" i="1" s="1"/>
  <c r="G339" i="1"/>
  <c r="K339" i="1"/>
  <c r="G340" i="1"/>
  <c r="K340" i="1" s="1"/>
  <c r="G341" i="1"/>
  <c r="K341" i="1"/>
  <c r="G342" i="1"/>
  <c r="K342" i="1" s="1"/>
  <c r="G343" i="1"/>
  <c r="K343" i="1"/>
  <c r="G327" i="1"/>
  <c r="K327" i="1" s="1"/>
  <c r="K328" i="1" s="1"/>
  <c r="G320" i="1"/>
  <c r="K320" i="1" s="1"/>
  <c r="K322" i="1" s="1"/>
  <c r="G321" i="1"/>
  <c r="K321" i="1"/>
  <c r="K314" i="1"/>
  <c r="K315" i="1"/>
  <c r="K318" i="1" s="1"/>
  <c r="K316" i="1"/>
  <c r="K317" i="1"/>
  <c r="G299" i="1"/>
  <c r="K299" i="1"/>
  <c r="G300" i="1"/>
  <c r="K300" i="1" s="1"/>
  <c r="G301" i="1"/>
  <c r="K301" i="1"/>
  <c r="G302" i="1"/>
  <c r="K302" i="1" s="1"/>
  <c r="G303" i="1"/>
  <c r="K303" i="1"/>
  <c r="G304" i="1"/>
  <c r="K304" i="1" s="1"/>
  <c r="G305" i="1"/>
  <c r="K305" i="1"/>
  <c r="G306" i="1"/>
  <c r="K306" i="1" s="1"/>
  <c r="G307" i="1"/>
  <c r="K307" i="1"/>
  <c r="G308" i="1"/>
  <c r="K308" i="1" s="1"/>
  <c r="G309" i="1"/>
  <c r="K309" i="1"/>
  <c r="G310" i="1"/>
  <c r="K310" i="1" s="1"/>
  <c r="G285" i="1"/>
  <c r="K285" i="1" s="1"/>
  <c r="G286" i="1"/>
  <c r="K286" i="1"/>
  <c r="G287" i="1"/>
  <c r="K287" i="1" s="1"/>
  <c r="G288" i="1"/>
  <c r="K288" i="1"/>
  <c r="G289" i="1"/>
  <c r="K289" i="1" s="1"/>
  <c r="G290" i="1"/>
  <c r="K290" i="1"/>
  <c r="G291" i="1"/>
  <c r="K291" i="1" s="1"/>
  <c r="G292" i="1"/>
  <c r="K292" i="1"/>
  <c r="G293" i="1"/>
  <c r="K293" i="1" s="1"/>
  <c r="G294" i="1"/>
  <c r="K294" i="1"/>
  <c r="G295" i="1"/>
  <c r="K295" i="1" s="1"/>
  <c r="G296" i="1"/>
  <c r="K296" i="1"/>
  <c r="G281" i="1"/>
  <c r="K281" i="1" s="1"/>
  <c r="K283" i="1" s="1"/>
  <c r="G282" i="1"/>
  <c r="K282" i="1"/>
  <c r="G273" i="1"/>
  <c r="K273" i="1"/>
  <c r="G274" i="1"/>
  <c r="K274" i="1" s="1"/>
  <c r="G275" i="1"/>
  <c r="K275" i="1"/>
  <c r="G276" i="1"/>
  <c r="K276" i="1" s="1"/>
  <c r="G277" i="1"/>
  <c r="K277" i="1"/>
  <c r="G278" i="1"/>
  <c r="K278" i="1" s="1"/>
  <c r="E248" i="1"/>
  <c r="G248" i="1"/>
  <c r="K248" i="1" s="1"/>
  <c r="G249" i="1"/>
  <c r="K249" i="1"/>
  <c r="G250" i="1"/>
  <c r="K250" i="1" s="1"/>
  <c r="G251" i="1"/>
  <c r="K251" i="1"/>
  <c r="G252" i="1"/>
  <c r="K252" i="1" s="1"/>
  <c r="G253" i="1"/>
  <c r="K253" i="1"/>
  <c r="G254" i="1"/>
  <c r="K254" i="1" s="1"/>
  <c r="G255" i="1"/>
  <c r="K255" i="1"/>
  <c r="G256" i="1"/>
  <c r="K256" i="1" s="1"/>
  <c r="G257" i="1"/>
  <c r="K257" i="1"/>
  <c r="G258" i="1"/>
  <c r="K258" i="1" s="1"/>
  <c r="G259" i="1"/>
  <c r="K259" i="1"/>
  <c r="G260" i="1"/>
  <c r="K260" i="1" s="1"/>
  <c r="G261" i="1"/>
  <c r="K261" i="1"/>
  <c r="G262" i="1"/>
  <c r="K262" i="1" s="1"/>
  <c r="G263" i="1"/>
  <c r="K263" i="1"/>
  <c r="G264" i="1"/>
  <c r="K264" i="1" s="1"/>
  <c r="G265" i="1"/>
  <c r="K265" i="1"/>
  <c r="G266" i="1"/>
  <c r="K266" i="1" s="1"/>
  <c r="G267" i="1"/>
  <c r="K267" i="1"/>
  <c r="G268" i="1"/>
  <c r="K268" i="1" s="1"/>
  <c r="G269" i="1"/>
  <c r="K269" i="1"/>
  <c r="K241" i="1"/>
  <c r="K242" i="1"/>
  <c r="K243" i="1"/>
  <c r="K244" i="1"/>
  <c r="G234" i="1"/>
  <c r="K234" i="1" s="1"/>
  <c r="G235" i="1"/>
  <c r="K235" i="1"/>
  <c r="G236" i="1"/>
  <c r="K236" i="1" s="1"/>
  <c r="G237" i="1"/>
  <c r="K237" i="1"/>
  <c r="G238" i="1"/>
  <c r="K238" i="1" s="1"/>
  <c r="G219" i="1"/>
  <c r="K219" i="1" s="1"/>
  <c r="G220" i="1"/>
  <c r="K220" i="1"/>
  <c r="G221" i="1"/>
  <c r="K221" i="1" s="1"/>
  <c r="G222" i="1"/>
  <c r="K222" i="1"/>
  <c r="G223" i="1"/>
  <c r="K223" i="1" s="1"/>
  <c r="G224" i="1"/>
  <c r="K224" i="1"/>
  <c r="G225" i="1"/>
  <c r="K225" i="1" s="1"/>
  <c r="G226" i="1"/>
  <c r="K226" i="1"/>
  <c r="G227" i="1"/>
  <c r="K227" i="1" s="1"/>
  <c r="G228" i="1"/>
  <c r="K228" i="1"/>
  <c r="G229" i="1"/>
  <c r="K229" i="1" s="1"/>
  <c r="G230" i="1"/>
  <c r="K230" i="1"/>
  <c r="G204" i="1"/>
  <c r="K204" i="1" s="1"/>
  <c r="G205" i="1"/>
  <c r="K205" i="1"/>
  <c r="G206" i="1"/>
  <c r="K206" i="1" s="1"/>
  <c r="G207" i="1"/>
  <c r="K207" i="1"/>
  <c r="G208" i="1"/>
  <c r="K208" i="1" s="1"/>
  <c r="G209" i="1"/>
  <c r="K209" i="1"/>
  <c r="G210" i="1"/>
  <c r="K210" i="1" s="1"/>
  <c r="G211" i="1"/>
  <c r="K211" i="1"/>
  <c r="G212" i="1"/>
  <c r="K212" i="1" s="1"/>
  <c r="G213" i="1"/>
  <c r="K213" i="1"/>
  <c r="K214" i="1"/>
  <c r="K215" i="1"/>
  <c r="G195" i="1"/>
  <c r="K195" i="1" s="1"/>
  <c r="K201" i="1" s="1"/>
  <c r="G196" i="1"/>
  <c r="K196" i="1"/>
  <c r="G197" i="1"/>
  <c r="K197" i="1" s="1"/>
  <c r="G198" i="1"/>
  <c r="K198" i="1"/>
  <c r="G199" i="1"/>
  <c r="K199" i="1" s="1"/>
  <c r="G200" i="1"/>
  <c r="K200" i="1"/>
  <c r="G187" i="1"/>
  <c r="K187" i="1" s="1"/>
  <c r="G188" i="1"/>
  <c r="K188" i="1"/>
  <c r="G189" i="1"/>
  <c r="K189" i="1" s="1"/>
  <c r="G190" i="1"/>
  <c r="K190" i="1"/>
  <c r="K174" i="1"/>
  <c r="K175" i="1"/>
  <c r="E176" i="1"/>
  <c r="G176" i="1" s="1"/>
  <c r="K176" i="1" s="1"/>
  <c r="E177" i="1"/>
  <c r="G177" i="1"/>
  <c r="K177" i="1" s="1"/>
  <c r="E178" i="1"/>
  <c r="G178" i="1"/>
  <c r="K178" i="1"/>
  <c r="K184" i="1" s="1"/>
  <c r="E179" i="1"/>
  <c r="G179" i="1" s="1"/>
  <c r="K179" i="1" s="1"/>
  <c r="E180" i="1"/>
  <c r="G180" i="1" s="1"/>
  <c r="K180" i="1" s="1"/>
  <c r="E181" i="1"/>
  <c r="G181" i="1"/>
  <c r="K181" i="1" s="1"/>
  <c r="E182" i="1"/>
  <c r="G182" i="1"/>
  <c r="K182" i="1"/>
  <c r="E183" i="1"/>
  <c r="G183" i="1" s="1"/>
  <c r="K183" i="1" s="1"/>
  <c r="K168" i="1"/>
  <c r="K169" i="1"/>
  <c r="K170" i="1"/>
  <c r="K171" i="1"/>
  <c r="G159" i="1"/>
  <c r="K159" i="1" s="1"/>
  <c r="K164" i="1" s="1"/>
  <c r="K160" i="1"/>
  <c r="K161" i="1"/>
  <c r="K162" i="1"/>
  <c r="K163" i="1"/>
  <c r="K153" i="1"/>
  <c r="K154" i="1"/>
  <c r="K155" i="1"/>
  <c r="K156" i="1"/>
  <c r="K157" i="1"/>
  <c r="K137" i="1"/>
  <c r="K151" i="1" s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G129" i="1"/>
  <c r="K129" i="1" s="1"/>
  <c r="K135" i="1" s="1"/>
  <c r="G130" i="1"/>
  <c r="K130" i="1"/>
  <c r="G131" i="1"/>
  <c r="K131" i="1" s="1"/>
  <c r="G132" i="1"/>
  <c r="K132" i="1"/>
  <c r="G133" i="1"/>
  <c r="K133" i="1" s="1"/>
  <c r="G134" i="1"/>
  <c r="K134" i="1"/>
  <c r="E122" i="1"/>
  <c r="G122" i="1"/>
  <c r="K122" i="1"/>
  <c r="K123" i="1" s="1"/>
  <c r="G115" i="1"/>
  <c r="K115" i="1"/>
  <c r="G116" i="1"/>
  <c r="K116" i="1" s="1"/>
  <c r="G117" i="1"/>
  <c r="K117" i="1"/>
  <c r="G118" i="1"/>
  <c r="K118" i="1" s="1"/>
  <c r="G119" i="1"/>
  <c r="K119" i="1"/>
  <c r="G112" i="1"/>
  <c r="K112" i="1" s="1"/>
  <c r="K113" i="1" s="1"/>
  <c r="G104" i="1"/>
  <c r="K104" i="1" s="1"/>
  <c r="K110" i="1" s="1"/>
  <c r="G105" i="1"/>
  <c r="K105" i="1"/>
  <c r="G106" i="1"/>
  <c r="K106" i="1" s="1"/>
  <c r="G107" i="1"/>
  <c r="K107" i="1"/>
  <c r="G108" i="1"/>
  <c r="K108" i="1" s="1"/>
  <c r="G109" i="1"/>
  <c r="K109" i="1"/>
  <c r="G100" i="1"/>
  <c r="K100" i="1" s="1"/>
  <c r="G101" i="1"/>
  <c r="K101" i="1"/>
  <c r="K102" i="1" s="1"/>
  <c r="G94" i="1"/>
  <c r="K94" i="1"/>
  <c r="G95" i="1"/>
  <c r="K95" i="1" s="1"/>
  <c r="G96" i="1"/>
  <c r="K96" i="1"/>
  <c r="G97" i="1"/>
  <c r="K97" i="1" s="1"/>
  <c r="G90" i="1"/>
  <c r="K90" i="1"/>
  <c r="K92" i="1" s="1"/>
  <c r="G91" i="1"/>
  <c r="K91" i="1" s="1"/>
  <c r="G77" i="1"/>
  <c r="K77" i="1"/>
  <c r="G78" i="1"/>
  <c r="K78" i="1"/>
  <c r="G79" i="1"/>
  <c r="K79" i="1"/>
  <c r="G80" i="1"/>
  <c r="K80" i="1"/>
  <c r="G81" i="1"/>
  <c r="K81" i="1"/>
  <c r="G82" i="1"/>
  <c r="K82" i="1"/>
  <c r="G83" i="1"/>
  <c r="K83" i="1"/>
  <c r="G84" i="1"/>
  <c r="K84" i="1"/>
  <c r="G85" i="1"/>
  <c r="K85" i="1"/>
  <c r="G86" i="1"/>
  <c r="K86" i="1"/>
  <c r="G87" i="1"/>
  <c r="K87" i="1"/>
  <c r="G70" i="1"/>
  <c r="K70" i="1" s="1"/>
  <c r="K75" i="1" s="1"/>
  <c r="G71" i="1"/>
  <c r="K71" i="1" s="1"/>
  <c r="G72" i="1"/>
  <c r="K72" i="1" s="1"/>
  <c r="G73" i="1"/>
  <c r="K73" i="1" s="1"/>
  <c r="G74" i="1"/>
  <c r="K74" i="1"/>
  <c r="G61" i="1"/>
  <c r="K61" i="1"/>
  <c r="G62" i="1"/>
  <c r="K62" i="1" s="1"/>
  <c r="G63" i="1"/>
  <c r="K63" i="1"/>
  <c r="G64" i="1"/>
  <c r="K64" i="1" s="1"/>
  <c r="G65" i="1"/>
  <c r="K65" i="1"/>
  <c r="G66" i="1"/>
  <c r="K66" i="1" s="1"/>
  <c r="G67" i="1"/>
  <c r="K67" i="1"/>
  <c r="G56" i="1"/>
  <c r="K56" i="1" s="1"/>
  <c r="G57" i="1"/>
  <c r="K57" i="1" s="1"/>
  <c r="G58" i="1"/>
  <c r="K58" i="1" s="1"/>
  <c r="K59" i="1"/>
  <c r="G48" i="1"/>
  <c r="K48" i="1" s="1"/>
  <c r="K49" i="1" s="1"/>
  <c r="G51" i="1"/>
  <c r="K51" i="1"/>
  <c r="G52" i="1"/>
  <c r="K52" i="1" s="1"/>
  <c r="K54" i="1" s="1"/>
  <c r="G53" i="1"/>
  <c r="K53" i="1"/>
  <c r="G44" i="1"/>
  <c r="K44" i="1"/>
  <c r="G45" i="1"/>
  <c r="K45" i="1"/>
  <c r="G39" i="1"/>
  <c r="K39" i="1" s="1"/>
  <c r="K42" i="1" s="1"/>
  <c r="G40" i="1"/>
  <c r="K40" i="1" s="1"/>
  <c r="G41" i="1"/>
  <c r="K41" i="1"/>
  <c r="G34" i="1"/>
  <c r="K34" i="1"/>
  <c r="G35" i="1"/>
  <c r="K35" i="1" s="1"/>
  <c r="G36" i="1"/>
  <c r="K36" i="1"/>
  <c r="K37" i="1" s="1"/>
  <c r="G9" i="1"/>
  <c r="K9" i="1" s="1"/>
  <c r="G10" i="1"/>
  <c r="K10" i="1"/>
  <c r="G11" i="1"/>
  <c r="K11" i="1" s="1"/>
  <c r="G12" i="1"/>
  <c r="K12" i="1"/>
  <c r="G13" i="1"/>
  <c r="K13" i="1" s="1"/>
  <c r="G14" i="1"/>
  <c r="K14" i="1" s="1"/>
  <c r="G15" i="1"/>
  <c r="K15" i="1" s="1"/>
  <c r="G16" i="1"/>
  <c r="K16" i="1"/>
  <c r="G17" i="1"/>
  <c r="K17" i="1" s="1"/>
  <c r="G18" i="1"/>
  <c r="K18" i="1"/>
  <c r="G19" i="1"/>
  <c r="K19" i="1" s="1"/>
  <c r="G20" i="1"/>
  <c r="K20" i="1"/>
  <c r="G21" i="1"/>
  <c r="K21" i="1" s="1"/>
  <c r="G22" i="1"/>
  <c r="K22" i="1" s="1"/>
  <c r="G23" i="1"/>
  <c r="K23" i="1" s="1"/>
  <c r="G24" i="1"/>
  <c r="K24" i="1"/>
  <c r="G25" i="1"/>
  <c r="K25" i="1" s="1"/>
  <c r="G26" i="1"/>
  <c r="K26" i="1" s="1"/>
  <c r="K32" i="1" s="1"/>
  <c r="G27" i="1"/>
  <c r="K27" i="1" s="1"/>
  <c r="G28" i="1"/>
  <c r="K28" i="1"/>
  <c r="G29" i="1"/>
  <c r="K29" i="1" s="1"/>
  <c r="G30" i="1"/>
  <c r="K30" i="1" s="1"/>
  <c r="G31" i="1"/>
  <c r="K31" i="1" s="1"/>
  <c r="J670" i="1"/>
  <c r="J671" i="1"/>
  <c r="J672" i="1" s="1"/>
  <c r="J628" i="1"/>
  <c r="J629" i="1"/>
  <c r="J643" i="1"/>
  <c r="J648" i="1"/>
  <c r="J653" i="1"/>
  <c r="J658" i="1"/>
  <c r="J659" i="1"/>
  <c r="J664" i="1"/>
  <c r="J587" i="1"/>
  <c r="J588" i="1"/>
  <c r="J625" i="1" s="1"/>
  <c r="J602" i="1"/>
  <c r="J607" i="1"/>
  <c r="J611" i="1"/>
  <c r="J617" i="1"/>
  <c r="J618" i="1"/>
  <c r="J623" i="1"/>
  <c r="J575" i="1"/>
  <c r="J576" i="1"/>
  <c r="J579" i="1" s="1"/>
  <c r="J577" i="1"/>
  <c r="J578" i="1"/>
  <c r="J540" i="1"/>
  <c r="J573" i="1" s="1"/>
  <c r="J541" i="1"/>
  <c r="J555" i="1"/>
  <c r="J560" i="1"/>
  <c r="J565" i="1"/>
  <c r="J566" i="1"/>
  <c r="J571" i="1"/>
  <c r="J499" i="1"/>
  <c r="J500" i="1"/>
  <c r="J514" i="1"/>
  <c r="J519" i="1"/>
  <c r="J524" i="1"/>
  <c r="J529" i="1"/>
  <c r="J530" i="1"/>
  <c r="J535" i="1"/>
  <c r="J537" i="1"/>
  <c r="J458" i="1"/>
  <c r="J459" i="1"/>
  <c r="J473" i="1"/>
  <c r="J478" i="1"/>
  <c r="J483" i="1"/>
  <c r="J488" i="1"/>
  <c r="J489" i="1"/>
  <c r="J494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 s="1"/>
  <c r="J418" i="1"/>
  <c r="J419" i="1"/>
  <c r="J420" i="1"/>
  <c r="J421" i="1"/>
  <c r="J422" i="1"/>
  <c r="J423" i="1"/>
  <c r="J424" i="1"/>
  <c r="J411" i="1"/>
  <c r="J412" i="1"/>
  <c r="J413" i="1"/>
  <c r="J414" i="1"/>
  <c r="J415" i="1"/>
  <c r="J403" i="1"/>
  <c r="J404" i="1"/>
  <c r="J405" i="1"/>
  <c r="J406" i="1"/>
  <c r="J407" i="1"/>
  <c r="J393" i="1"/>
  <c r="J394" i="1"/>
  <c r="J395" i="1"/>
  <c r="J396" i="1"/>
  <c r="J397" i="1"/>
  <c r="J398" i="1"/>
  <c r="J399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61" i="1"/>
  <c r="J362" i="1"/>
  <c r="J363" i="1"/>
  <c r="J364" i="1"/>
  <c r="J365" i="1"/>
  <c r="J366" i="1"/>
  <c r="J354" i="1"/>
  <c r="J355" i="1"/>
  <c r="J356" i="1"/>
  <c r="J359" i="1" s="1"/>
  <c r="J357" i="1"/>
  <c r="J358" i="1"/>
  <c r="J346" i="1"/>
  <c r="J347" i="1"/>
  <c r="J348" i="1"/>
  <c r="J349" i="1"/>
  <c r="J350" i="1"/>
  <c r="J351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27" i="1"/>
  <c r="J328" i="1"/>
  <c r="J320" i="1"/>
  <c r="J322" i="1" s="1"/>
  <c r="J321" i="1"/>
  <c r="J314" i="1"/>
  <c r="J315" i="1"/>
  <c r="J318" i="1" s="1"/>
  <c r="J316" i="1"/>
  <c r="J317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81" i="1"/>
  <c r="J282" i="1"/>
  <c r="J283" i="1"/>
  <c r="J273" i="1"/>
  <c r="J279" i="1" s="1"/>
  <c r="J274" i="1"/>
  <c r="J275" i="1"/>
  <c r="J276" i="1"/>
  <c r="J277" i="1"/>
  <c r="J278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41" i="1"/>
  <c r="J242" i="1"/>
  <c r="J243" i="1"/>
  <c r="J234" i="1"/>
  <c r="J239" i="1" s="1"/>
  <c r="J235" i="1"/>
  <c r="J236" i="1"/>
  <c r="J237" i="1"/>
  <c r="J238" i="1"/>
  <c r="J219" i="1"/>
  <c r="J220" i="1"/>
  <c r="J221" i="1"/>
  <c r="J231" i="1" s="1"/>
  <c r="J222" i="1"/>
  <c r="J223" i="1"/>
  <c r="J224" i="1"/>
  <c r="J225" i="1"/>
  <c r="J226" i="1"/>
  <c r="J227" i="1"/>
  <c r="J228" i="1"/>
  <c r="J229" i="1"/>
  <c r="J230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195" i="1"/>
  <c r="J201" i="1" s="1"/>
  <c r="J196" i="1"/>
  <c r="J197" i="1"/>
  <c r="J198" i="1"/>
  <c r="J199" i="1"/>
  <c r="J200" i="1"/>
  <c r="J187" i="1"/>
  <c r="J188" i="1"/>
  <c r="J189" i="1"/>
  <c r="J190" i="1"/>
  <c r="E174" i="1"/>
  <c r="J174" i="1"/>
  <c r="J184" i="1" s="1"/>
  <c r="E175" i="1"/>
  <c r="J175" i="1" s="1"/>
  <c r="J176" i="1"/>
  <c r="J177" i="1"/>
  <c r="J178" i="1"/>
  <c r="J179" i="1"/>
  <c r="J180" i="1"/>
  <c r="J181" i="1"/>
  <c r="J182" i="1"/>
  <c r="J183" i="1"/>
  <c r="E168" i="1"/>
  <c r="J168" i="1"/>
  <c r="J171" i="1" s="1"/>
  <c r="J169" i="1"/>
  <c r="J170" i="1"/>
  <c r="E159" i="1"/>
  <c r="J159" i="1" s="1"/>
  <c r="J164" i="1" s="1"/>
  <c r="E160" i="1"/>
  <c r="J160" i="1" s="1"/>
  <c r="E161" i="1"/>
  <c r="J161" i="1" s="1"/>
  <c r="E162" i="1"/>
  <c r="J162" i="1"/>
  <c r="E163" i="1"/>
  <c r="J163" i="1" s="1"/>
  <c r="E153" i="1"/>
  <c r="H153" i="1" s="1"/>
  <c r="J153" i="1"/>
  <c r="J157" i="1" s="1"/>
  <c r="E154" i="1"/>
  <c r="J154" i="1"/>
  <c r="E155" i="1"/>
  <c r="H155" i="1" s="1"/>
  <c r="J155" i="1"/>
  <c r="E156" i="1"/>
  <c r="J156" i="1"/>
  <c r="E137" i="1"/>
  <c r="J137" i="1" s="1"/>
  <c r="E138" i="1"/>
  <c r="J138" i="1" s="1"/>
  <c r="E139" i="1"/>
  <c r="J139" i="1" s="1"/>
  <c r="E140" i="1"/>
  <c r="J140" i="1" s="1"/>
  <c r="E141" i="1"/>
  <c r="J141" i="1" s="1"/>
  <c r="E142" i="1"/>
  <c r="J142" i="1"/>
  <c r="E143" i="1"/>
  <c r="J143" i="1" s="1"/>
  <c r="E144" i="1"/>
  <c r="J144" i="1"/>
  <c r="E145" i="1"/>
  <c r="J145" i="1" s="1"/>
  <c r="E146" i="1"/>
  <c r="J146" i="1" s="1"/>
  <c r="E147" i="1"/>
  <c r="J147" i="1" s="1"/>
  <c r="E148" i="1"/>
  <c r="J148" i="1" s="1"/>
  <c r="J149" i="1"/>
  <c r="J150" i="1"/>
  <c r="J129" i="1"/>
  <c r="J130" i="1"/>
  <c r="J131" i="1"/>
  <c r="J132" i="1"/>
  <c r="J133" i="1"/>
  <c r="J134" i="1"/>
  <c r="J122" i="1"/>
  <c r="J123" i="1" s="1"/>
  <c r="J115" i="1"/>
  <c r="J116" i="1"/>
  <c r="J117" i="1"/>
  <c r="J120" i="1" s="1"/>
  <c r="J118" i="1"/>
  <c r="J119" i="1"/>
  <c r="J112" i="1"/>
  <c r="J113" i="1" s="1"/>
  <c r="J104" i="1"/>
  <c r="J105" i="1"/>
  <c r="J106" i="1"/>
  <c r="J107" i="1"/>
  <c r="J108" i="1"/>
  <c r="J109" i="1"/>
  <c r="J110" i="1"/>
  <c r="J100" i="1"/>
  <c r="J101" i="1"/>
  <c r="J102" i="1"/>
  <c r="J94" i="1"/>
  <c r="J95" i="1"/>
  <c r="J96" i="1"/>
  <c r="J97" i="1"/>
  <c r="J98" i="1"/>
  <c r="J90" i="1"/>
  <c r="J91" i="1"/>
  <c r="J92" i="1"/>
  <c r="J77" i="1"/>
  <c r="J88" i="1" s="1"/>
  <c r="J78" i="1"/>
  <c r="J79" i="1"/>
  <c r="J80" i="1"/>
  <c r="J81" i="1"/>
  <c r="J82" i="1"/>
  <c r="J83" i="1"/>
  <c r="J84" i="1"/>
  <c r="J85" i="1"/>
  <c r="J86" i="1"/>
  <c r="J87" i="1"/>
  <c r="J70" i="1"/>
  <c r="J75" i="1" s="1"/>
  <c r="J71" i="1"/>
  <c r="J72" i="1"/>
  <c r="J73" i="1"/>
  <c r="J74" i="1"/>
  <c r="J61" i="1"/>
  <c r="J62" i="1"/>
  <c r="J68" i="1" s="1"/>
  <c r="J63" i="1"/>
  <c r="J64" i="1"/>
  <c r="J65" i="1"/>
  <c r="J66" i="1"/>
  <c r="J67" i="1"/>
  <c r="J56" i="1"/>
  <c r="J57" i="1"/>
  <c r="J59" i="1" s="1"/>
  <c r="J58" i="1"/>
  <c r="J51" i="1"/>
  <c r="J52" i="1"/>
  <c r="J54" i="1" s="1"/>
  <c r="J53" i="1"/>
  <c r="J48" i="1"/>
  <c r="J49" i="1"/>
  <c r="J44" i="1"/>
  <c r="J46" i="1" s="1"/>
  <c r="J45" i="1"/>
  <c r="J39" i="1"/>
  <c r="J40" i="1"/>
  <c r="J41" i="1"/>
  <c r="J34" i="1"/>
  <c r="J35" i="1"/>
  <c r="J36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H671" i="1"/>
  <c r="L671" i="1"/>
  <c r="H670" i="1"/>
  <c r="L670" i="1" s="1"/>
  <c r="H664" i="1"/>
  <c r="L664" i="1" s="1"/>
  <c r="H659" i="1"/>
  <c r="L659" i="1" s="1"/>
  <c r="H658" i="1"/>
  <c r="L658" i="1" s="1"/>
  <c r="H653" i="1"/>
  <c r="L653" i="1" s="1"/>
  <c r="H648" i="1"/>
  <c r="L648" i="1" s="1"/>
  <c r="H643" i="1"/>
  <c r="L643" i="1"/>
  <c r="H629" i="1"/>
  <c r="L629" i="1" s="1"/>
  <c r="H628" i="1"/>
  <c r="L628" i="1" s="1"/>
  <c r="H587" i="1"/>
  <c r="L587" i="1" s="1"/>
  <c r="H588" i="1"/>
  <c r="L588" i="1" s="1"/>
  <c r="L625" i="1" s="1"/>
  <c r="H602" i="1"/>
  <c r="L602" i="1" s="1"/>
  <c r="H607" i="1"/>
  <c r="L607" i="1" s="1"/>
  <c r="H611" i="1"/>
  <c r="L611" i="1" s="1"/>
  <c r="H617" i="1"/>
  <c r="L617" i="1"/>
  <c r="H618" i="1"/>
  <c r="L618" i="1" s="1"/>
  <c r="H623" i="1"/>
  <c r="L623" i="1" s="1"/>
  <c r="H575" i="1"/>
  <c r="L575" i="1"/>
  <c r="H576" i="1"/>
  <c r="L576" i="1"/>
  <c r="H577" i="1"/>
  <c r="L577" i="1"/>
  <c r="H578" i="1"/>
  <c r="L578" i="1"/>
  <c r="H540" i="1"/>
  <c r="L540" i="1" s="1"/>
  <c r="L573" i="1" s="1"/>
  <c r="H541" i="1"/>
  <c r="L541" i="1" s="1"/>
  <c r="H555" i="1"/>
  <c r="L555" i="1" s="1"/>
  <c r="H560" i="1"/>
  <c r="L560" i="1" s="1"/>
  <c r="H565" i="1"/>
  <c r="L565" i="1"/>
  <c r="H566" i="1"/>
  <c r="L566" i="1" s="1"/>
  <c r="H571" i="1"/>
  <c r="L571" i="1" s="1"/>
  <c r="H499" i="1"/>
  <c r="L499" i="1"/>
  <c r="H500" i="1"/>
  <c r="L500" i="1"/>
  <c r="H514" i="1"/>
  <c r="L514" i="1"/>
  <c r="H519" i="1"/>
  <c r="L519" i="1"/>
  <c r="H524" i="1"/>
  <c r="L524" i="1"/>
  <c r="H529" i="1"/>
  <c r="L529" i="1"/>
  <c r="H530" i="1"/>
  <c r="L530" i="1"/>
  <c r="H535" i="1"/>
  <c r="L535" i="1"/>
  <c r="H458" i="1"/>
  <c r="L458" i="1" s="1"/>
  <c r="L496" i="1" s="1"/>
  <c r="H459" i="1"/>
  <c r="L459" i="1" s="1"/>
  <c r="H473" i="1"/>
  <c r="L473" i="1" s="1"/>
  <c r="H478" i="1"/>
  <c r="L478" i="1" s="1"/>
  <c r="H483" i="1"/>
  <c r="L483" i="1"/>
  <c r="H488" i="1"/>
  <c r="L488" i="1" s="1"/>
  <c r="H489" i="1"/>
  <c r="L489" i="1" s="1"/>
  <c r="H494" i="1"/>
  <c r="L494" i="1" s="1"/>
  <c r="N448" i="1"/>
  <c r="N450" i="1" s="1"/>
  <c r="H428" i="1"/>
  <c r="L428" i="1"/>
  <c r="H429" i="1"/>
  <c r="L429" i="1" s="1"/>
  <c r="H430" i="1"/>
  <c r="L430" i="1"/>
  <c r="H431" i="1"/>
  <c r="L431" i="1" s="1"/>
  <c r="H432" i="1"/>
  <c r="L432" i="1"/>
  <c r="H433" i="1"/>
  <c r="L433" i="1" s="1"/>
  <c r="H434" i="1"/>
  <c r="L434" i="1"/>
  <c r="H435" i="1"/>
  <c r="L435" i="1" s="1"/>
  <c r="H436" i="1"/>
  <c r="L436" i="1"/>
  <c r="H437" i="1"/>
  <c r="L437" i="1" s="1"/>
  <c r="H438" i="1"/>
  <c r="L438" i="1"/>
  <c r="H439" i="1"/>
  <c r="L439" i="1" s="1"/>
  <c r="H440" i="1"/>
  <c r="L440" i="1"/>
  <c r="H441" i="1"/>
  <c r="L441" i="1" s="1"/>
  <c r="H442" i="1"/>
  <c r="L442" i="1"/>
  <c r="H443" i="1"/>
  <c r="L443" i="1" s="1"/>
  <c r="H444" i="1"/>
  <c r="L444" i="1"/>
  <c r="H445" i="1"/>
  <c r="L445" i="1" s="1"/>
  <c r="H446" i="1"/>
  <c r="L446" i="1"/>
  <c r="H447" i="1"/>
  <c r="L447" i="1" s="1"/>
  <c r="H418" i="1"/>
  <c r="L418" i="1" s="1"/>
  <c r="H419" i="1"/>
  <c r="L419" i="1"/>
  <c r="H420" i="1"/>
  <c r="L420" i="1" s="1"/>
  <c r="H421" i="1"/>
  <c r="L421" i="1" s="1"/>
  <c r="H422" i="1"/>
  <c r="L422" i="1" s="1"/>
  <c r="H423" i="1"/>
  <c r="L423" i="1" s="1"/>
  <c r="H411" i="1"/>
  <c r="L411" i="1"/>
  <c r="H412" i="1"/>
  <c r="L412" i="1" s="1"/>
  <c r="H413" i="1"/>
  <c r="L413" i="1"/>
  <c r="H414" i="1"/>
  <c r="L414" i="1" s="1"/>
  <c r="H415" i="1"/>
  <c r="L415" i="1"/>
  <c r="H403" i="1"/>
  <c r="L403" i="1" s="1"/>
  <c r="H404" i="1"/>
  <c r="L404" i="1" s="1"/>
  <c r="L408" i="1" s="1"/>
  <c r="H405" i="1"/>
  <c r="L405" i="1" s="1"/>
  <c r="H406" i="1"/>
  <c r="L406" i="1"/>
  <c r="H407" i="1"/>
  <c r="L407" i="1" s="1"/>
  <c r="H393" i="1"/>
  <c r="L393" i="1"/>
  <c r="H394" i="1"/>
  <c r="L394" i="1"/>
  <c r="H395" i="1"/>
  <c r="L395" i="1"/>
  <c r="H396" i="1"/>
  <c r="L396" i="1"/>
  <c r="H397" i="1"/>
  <c r="L397" i="1"/>
  <c r="H398" i="1"/>
  <c r="L398" i="1"/>
  <c r="H399" i="1"/>
  <c r="L399" i="1"/>
  <c r="H369" i="1"/>
  <c r="L369" i="1" s="1"/>
  <c r="H370" i="1"/>
  <c r="L370" i="1" s="1"/>
  <c r="H371" i="1"/>
  <c r="L371" i="1" s="1"/>
  <c r="H372" i="1"/>
  <c r="L372" i="1" s="1"/>
  <c r="H373" i="1"/>
  <c r="L373" i="1"/>
  <c r="H374" i="1"/>
  <c r="L374" i="1" s="1"/>
  <c r="H375" i="1"/>
  <c r="L375" i="1" s="1"/>
  <c r="H376" i="1"/>
  <c r="L376" i="1" s="1"/>
  <c r="H377" i="1"/>
  <c r="L377" i="1" s="1"/>
  <c r="H378" i="1"/>
  <c r="L378" i="1" s="1"/>
  <c r="H379" i="1"/>
  <c r="L379" i="1" s="1"/>
  <c r="H380" i="1"/>
  <c r="L380" i="1" s="1"/>
  <c r="H381" i="1"/>
  <c r="L381" i="1"/>
  <c r="H382" i="1"/>
  <c r="L382" i="1" s="1"/>
  <c r="H383" i="1"/>
  <c r="L383" i="1" s="1"/>
  <c r="H384" i="1"/>
  <c r="L384" i="1" s="1"/>
  <c r="H385" i="1"/>
  <c r="L385" i="1" s="1"/>
  <c r="H386" i="1"/>
  <c r="L386" i="1" s="1"/>
  <c r="H387" i="1"/>
  <c r="L387" i="1" s="1"/>
  <c r="H388" i="1"/>
  <c r="L388" i="1" s="1"/>
  <c r="H389" i="1"/>
  <c r="L389" i="1" s="1"/>
  <c r="H361" i="1"/>
  <c r="L361" i="1"/>
  <c r="H362" i="1"/>
  <c r="L362" i="1" s="1"/>
  <c r="H363" i="1"/>
  <c r="L363" i="1"/>
  <c r="H364" i="1"/>
  <c r="L364" i="1" s="1"/>
  <c r="H365" i="1"/>
  <c r="L365" i="1"/>
  <c r="H366" i="1"/>
  <c r="L366" i="1" s="1"/>
  <c r="H354" i="1"/>
  <c r="L354" i="1" s="1"/>
  <c r="H355" i="1"/>
  <c r="L355" i="1" s="1"/>
  <c r="H356" i="1"/>
  <c r="L356" i="1" s="1"/>
  <c r="H357" i="1"/>
  <c r="L357" i="1" s="1"/>
  <c r="H358" i="1"/>
  <c r="L358" i="1" s="1"/>
  <c r="H346" i="1"/>
  <c r="L346" i="1"/>
  <c r="H347" i="1"/>
  <c r="L347" i="1" s="1"/>
  <c r="H348" i="1"/>
  <c r="L348" i="1"/>
  <c r="H349" i="1"/>
  <c r="L349" i="1" s="1"/>
  <c r="H350" i="1"/>
  <c r="L350" i="1"/>
  <c r="H351" i="1"/>
  <c r="L351" i="1" s="1"/>
  <c r="H330" i="1"/>
  <c r="L330" i="1" s="1"/>
  <c r="H331" i="1"/>
  <c r="L331" i="1" s="1"/>
  <c r="H332" i="1"/>
  <c r="L332" i="1" s="1"/>
  <c r="H333" i="1"/>
  <c r="L333" i="1" s="1"/>
  <c r="H334" i="1"/>
  <c r="L334" i="1" s="1"/>
  <c r="H335" i="1"/>
  <c r="L335" i="1" s="1"/>
  <c r="H336" i="1"/>
  <c r="L336" i="1" s="1"/>
  <c r="H337" i="1"/>
  <c r="L337" i="1" s="1"/>
  <c r="H338" i="1"/>
  <c r="L338" i="1" s="1"/>
  <c r="H339" i="1"/>
  <c r="L339" i="1" s="1"/>
  <c r="H340" i="1"/>
  <c r="L340" i="1" s="1"/>
  <c r="H341" i="1"/>
  <c r="L341" i="1" s="1"/>
  <c r="H342" i="1"/>
  <c r="L342" i="1" s="1"/>
  <c r="H343" i="1"/>
  <c r="L343" i="1" s="1"/>
  <c r="H327" i="1"/>
  <c r="L327" i="1" s="1"/>
  <c r="L328" i="1" s="1"/>
  <c r="H320" i="1"/>
  <c r="L320" i="1" s="1"/>
  <c r="L322" i="1" s="1"/>
  <c r="H321" i="1"/>
  <c r="L321" i="1"/>
  <c r="H314" i="1"/>
  <c r="L314" i="1" s="1"/>
  <c r="H315" i="1"/>
  <c r="L315" i="1" s="1"/>
  <c r="H316" i="1"/>
  <c r="L316" i="1" s="1"/>
  <c r="H317" i="1"/>
  <c r="L317" i="1" s="1"/>
  <c r="H299" i="1"/>
  <c r="L299" i="1"/>
  <c r="H300" i="1"/>
  <c r="L300" i="1" s="1"/>
  <c r="H301" i="1"/>
  <c r="L301" i="1"/>
  <c r="H302" i="1"/>
  <c r="L302" i="1" s="1"/>
  <c r="H303" i="1"/>
  <c r="L303" i="1"/>
  <c r="H304" i="1"/>
  <c r="L304" i="1" s="1"/>
  <c r="H305" i="1"/>
  <c r="L305" i="1"/>
  <c r="H306" i="1"/>
  <c r="L306" i="1" s="1"/>
  <c r="H307" i="1"/>
  <c r="L307" i="1"/>
  <c r="H308" i="1"/>
  <c r="L308" i="1" s="1"/>
  <c r="H309" i="1"/>
  <c r="L309" i="1"/>
  <c r="H310" i="1"/>
  <c r="L310" i="1" s="1"/>
  <c r="H285" i="1"/>
  <c r="L285" i="1" s="1"/>
  <c r="H286" i="1"/>
  <c r="L286" i="1" s="1"/>
  <c r="H287" i="1"/>
  <c r="L287" i="1" s="1"/>
  <c r="H288" i="1"/>
  <c r="L288" i="1" s="1"/>
  <c r="H289" i="1"/>
  <c r="L289" i="1" s="1"/>
  <c r="H290" i="1"/>
  <c r="L290" i="1" s="1"/>
  <c r="H291" i="1"/>
  <c r="L291" i="1" s="1"/>
  <c r="H292" i="1"/>
  <c r="L292" i="1" s="1"/>
  <c r="H293" i="1"/>
  <c r="L293" i="1" s="1"/>
  <c r="H294" i="1"/>
  <c r="L294" i="1" s="1"/>
  <c r="H295" i="1"/>
  <c r="L295" i="1" s="1"/>
  <c r="H296" i="1"/>
  <c r="L296" i="1" s="1"/>
  <c r="H281" i="1"/>
  <c r="L281" i="1" s="1"/>
  <c r="L283" i="1" s="1"/>
  <c r="H282" i="1"/>
  <c r="L282" i="1"/>
  <c r="H273" i="1"/>
  <c r="L273" i="1" s="1"/>
  <c r="L279" i="1" s="1"/>
  <c r="H274" i="1"/>
  <c r="L274" i="1" s="1"/>
  <c r="H275" i="1"/>
  <c r="L275" i="1" s="1"/>
  <c r="H276" i="1"/>
  <c r="L276" i="1" s="1"/>
  <c r="H277" i="1"/>
  <c r="L277" i="1" s="1"/>
  <c r="H278" i="1"/>
  <c r="L278" i="1" s="1"/>
  <c r="H248" i="1"/>
  <c r="L248" i="1"/>
  <c r="H249" i="1"/>
  <c r="L249" i="1" s="1"/>
  <c r="H250" i="1"/>
  <c r="L250" i="1"/>
  <c r="H251" i="1"/>
  <c r="L251" i="1" s="1"/>
  <c r="H252" i="1"/>
  <c r="L252" i="1"/>
  <c r="H253" i="1"/>
  <c r="L253" i="1" s="1"/>
  <c r="H254" i="1"/>
  <c r="L254" i="1"/>
  <c r="H255" i="1"/>
  <c r="L255" i="1" s="1"/>
  <c r="H256" i="1"/>
  <c r="L256" i="1"/>
  <c r="H257" i="1"/>
  <c r="L257" i="1" s="1"/>
  <c r="H258" i="1"/>
  <c r="L258" i="1"/>
  <c r="H259" i="1"/>
  <c r="L259" i="1" s="1"/>
  <c r="H260" i="1"/>
  <c r="L260" i="1"/>
  <c r="H261" i="1"/>
  <c r="L261" i="1" s="1"/>
  <c r="H262" i="1"/>
  <c r="L262" i="1"/>
  <c r="H263" i="1"/>
  <c r="L263" i="1" s="1"/>
  <c r="H264" i="1"/>
  <c r="L264" i="1"/>
  <c r="H265" i="1"/>
  <c r="L265" i="1" s="1"/>
  <c r="H266" i="1"/>
  <c r="L266" i="1"/>
  <c r="H267" i="1"/>
  <c r="L267" i="1" s="1"/>
  <c r="H268" i="1"/>
  <c r="L268" i="1"/>
  <c r="H269" i="1"/>
  <c r="L269" i="1" s="1"/>
  <c r="H241" i="1"/>
  <c r="L241" i="1" s="1"/>
  <c r="H242" i="1"/>
  <c r="L242" i="1" s="1"/>
  <c r="H243" i="1"/>
  <c r="L243" i="1" s="1"/>
  <c r="H234" i="1"/>
  <c r="L234" i="1"/>
  <c r="H235" i="1"/>
  <c r="L235" i="1" s="1"/>
  <c r="H236" i="1"/>
  <c r="L236" i="1"/>
  <c r="H237" i="1"/>
  <c r="L237" i="1" s="1"/>
  <c r="H238" i="1"/>
  <c r="L238" i="1"/>
  <c r="H219" i="1"/>
  <c r="L219" i="1" s="1"/>
  <c r="H220" i="1"/>
  <c r="L220" i="1" s="1"/>
  <c r="H221" i="1"/>
  <c r="L221" i="1" s="1"/>
  <c r="H222" i="1"/>
  <c r="L222" i="1" s="1"/>
  <c r="H223" i="1"/>
  <c r="L223" i="1" s="1"/>
  <c r="H224" i="1"/>
  <c r="L224" i="1" s="1"/>
  <c r="H225" i="1"/>
  <c r="L225" i="1" s="1"/>
  <c r="H226" i="1"/>
  <c r="L226" i="1" s="1"/>
  <c r="H227" i="1"/>
  <c r="L227" i="1" s="1"/>
  <c r="H228" i="1"/>
  <c r="L228" i="1" s="1"/>
  <c r="H229" i="1"/>
  <c r="L229" i="1" s="1"/>
  <c r="H230" i="1"/>
  <c r="L230" i="1" s="1"/>
  <c r="H204" i="1"/>
  <c r="L204" i="1"/>
  <c r="H205" i="1"/>
  <c r="L205" i="1" s="1"/>
  <c r="H206" i="1"/>
  <c r="L206" i="1"/>
  <c r="H207" i="1"/>
  <c r="L207" i="1" s="1"/>
  <c r="H208" i="1"/>
  <c r="L208" i="1"/>
  <c r="H209" i="1"/>
  <c r="L209" i="1" s="1"/>
  <c r="H210" i="1"/>
  <c r="L210" i="1"/>
  <c r="H211" i="1"/>
  <c r="L211" i="1" s="1"/>
  <c r="H212" i="1"/>
  <c r="L212" i="1"/>
  <c r="H213" i="1"/>
  <c r="L213" i="1" s="1"/>
  <c r="H214" i="1"/>
  <c r="L214" i="1"/>
  <c r="H215" i="1"/>
  <c r="L215" i="1" s="1"/>
  <c r="H195" i="1"/>
  <c r="L195" i="1" s="1"/>
  <c r="L201" i="1" s="1"/>
  <c r="H196" i="1"/>
  <c r="L196" i="1" s="1"/>
  <c r="H197" i="1"/>
  <c r="L197" i="1" s="1"/>
  <c r="H198" i="1"/>
  <c r="L198" i="1" s="1"/>
  <c r="H199" i="1"/>
  <c r="L199" i="1" s="1"/>
  <c r="H200" i="1"/>
  <c r="L200" i="1" s="1"/>
  <c r="H187" i="1"/>
  <c r="L187" i="1" s="1"/>
  <c r="H188" i="1"/>
  <c r="L188" i="1"/>
  <c r="H189" i="1"/>
  <c r="L189" i="1" s="1"/>
  <c r="H190" i="1"/>
  <c r="L190" i="1"/>
  <c r="H174" i="1"/>
  <c r="L174" i="1" s="1"/>
  <c r="H175" i="1"/>
  <c r="L175" i="1" s="1"/>
  <c r="H176" i="1"/>
  <c r="L176" i="1" s="1"/>
  <c r="H177" i="1"/>
  <c r="L177" i="1" s="1"/>
  <c r="H178" i="1"/>
  <c r="L178" i="1" s="1"/>
  <c r="H179" i="1"/>
  <c r="L179" i="1" s="1"/>
  <c r="H180" i="1"/>
  <c r="L180" i="1" s="1"/>
  <c r="H181" i="1"/>
  <c r="L181" i="1" s="1"/>
  <c r="H182" i="1"/>
  <c r="L182" i="1" s="1"/>
  <c r="H183" i="1"/>
  <c r="L183" i="1" s="1"/>
  <c r="H170" i="1"/>
  <c r="L170" i="1"/>
  <c r="H169" i="1"/>
  <c r="L169" i="1" s="1"/>
  <c r="H168" i="1"/>
  <c r="L168" i="1"/>
  <c r="H163" i="1"/>
  <c r="L163" i="1" s="1"/>
  <c r="H162" i="1"/>
  <c r="L162" i="1" s="1"/>
  <c r="H161" i="1"/>
  <c r="L161" i="1" s="1"/>
  <c r="H160" i="1"/>
  <c r="L160" i="1" s="1"/>
  <c r="H159" i="1"/>
  <c r="L159" i="1" s="1"/>
  <c r="L164" i="1"/>
  <c r="H156" i="1"/>
  <c r="L156" i="1" s="1"/>
  <c r="L155" i="1"/>
  <c r="H154" i="1"/>
  <c r="L154" i="1" s="1"/>
  <c r="L153" i="1"/>
  <c r="L150" i="1"/>
  <c r="L149" i="1"/>
  <c r="H148" i="1"/>
  <c r="L148" i="1" s="1"/>
  <c r="H147" i="1"/>
  <c r="L147" i="1" s="1"/>
  <c r="L151" i="1" s="1"/>
  <c r="H146" i="1"/>
  <c r="L146" i="1" s="1"/>
  <c r="H145" i="1"/>
  <c r="L145" i="1" s="1"/>
  <c r="H144" i="1"/>
  <c r="L144" i="1" s="1"/>
  <c r="H143" i="1"/>
  <c r="L143" i="1" s="1"/>
  <c r="H142" i="1"/>
  <c r="L142" i="1" s="1"/>
  <c r="H141" i="1"/>
  <c r="L141" i="1" s="1"/>
  <c r="H140" i="1"/>
  <c r="L140" i="1" s="1"/>
  <c r="H139" i="1"/>
  <c r="L139" i="1" s="1"/>
  <c r="H138" i="1"/>
  <c r="L138" i="1" s="1"/>
  <c r="H137" i="1"/>
  <c r="L137" i="1" s="1"/>
  <c r="H134" i="1"/>
  <c r="L134" i="1" s="1"/>
  <c r="H133" i="1"/>
  <c r="L133" i="1"/>
  <c r="H132" i="1"/>
  <c r="L132" i="1" s="1"/>
  <c r="H131" i="1"/>
  <c r="L131" i="1"/>
  <c r="H130" i="1"/>
  <c r="L130" i="1" s="1"/>
  <c r="H129" i="1"/>
  <c r="L129" i="1"/>
  <c r="H115" i="1"/>
  <c r="L115" i="1" s="1"/>
  <c r="H116" i="1"/>
  <c r="L116" i="1" s="1"/>
  <c r="H117" i="1"/>
  <c r="L117" i="1"/>
  <c r="H118" i="1"/>
  <c r="L118" i="1" s="1"/>
  <c r="H119" i="1"/>
  <c r="L119" i="1" s="1"/>
  <c r="H112" i="1"/>
  <c r="L112" i="1"/>
  <c r="L113" i="1" s="1"/>
  <c r="H104" i="1"/>
  <c r="L104" i="1" s="1"/>
  <c r="H105" i="1"/>
  <c r="L105" i="1"/>
  <c r="L110" i="1" s="1"/>
  <c r="H106" i="1"/>
  <c r="L106" i="1" s="1"/>
  <c r="H107" i="1"/>
  <c r="L107" i="1"/>
  <c r="H108" i="1"/>
  <c r="L108" i="1" s="1"/>
  <c r="H109" i="1"/>
  <c r="L109" i="1" s="1"/>
  <c r="H100" i="1"/>
  <c r="L100" i="1"/>
  <c r="L102" i="1" s="1"/>
  <c r="H101" i="1"/>
  <c r="L101" i="1"/>
  <c r="H94" i="1"/>
  <c r="L94" i="1" s="1"/>
  <c r="L98" i="1" s="1"/>
  <c r="H95" i="1"/>
  <c r="L95" i="1" s="1"/>
  <c r="H96" i="1"/>
  <c r="L96" i="1"/>
  <c r="H97" i="1"/>
  <c r="L97" i="1" s="1"/>
  <c r="H90" i="1"/>
  <c r="L90" i="1"/>
  <c r="L92" i="1" s="1"/>
  <c r="H91" i="1"/>
  <c r="L91" i="1"/>
  <c r="H77" i="1"/>
  <c r="L77" i="1" s="1"/>
  <c r="H78" i="1"/>
  <c r="L78" i="1" s="1"/>
  <c r="L88" i="1" s="1"/>
  <c r="H79" i="1"/>
  <c r="L79" i="1" s="1"/>
  <c r="H80" i="1"/>
  <c r="L80" i="1" s="1"/>
  <c r="H81" i="1"/>
  <c r="L81" i="1" s="1"/>
  <c r="H82" i="1"/>
  <c r="L82" i="1"/>
  <c r="H83" i="1"/>
  <c r="L83" i="1" s="1"/>
  <c r="H84" i="1"/>
  <c r="L84" i="1"/>
  <c r="H85" i="1"/>
  <c r="L85" i="1" s="1"/>
  <c r="H86" i="1"/>
  <c r="L86" i="1" s="1"/>
  <c r="H87" i="1"/>
  <c r="L87" i="1" s="1"/>
  <c r="H70" i="1"/>
  <c r="L70" i="1" s="1"/>
  <c r="L75" i="1" s="1"/>
  <c r="H71" i="1"/>
  <c r="L71" i="1"/>
  <c r="H72" i="1"/>
  <c r="L72" i="1" s="1"/>
  <c r="H73" i="1"/>
  <c r="L73" i="1"/>
  <c r="H74" i="1"/>
  <c r="L74" i="1" s="1"/>
  <c r="H61" i="1"/>
  <c r="L61" i="1"/>
  <c r="L68" i="1" s="1"/>
  <c r="H62" i="1"/>
  <c r="L62" i="1" s="1"/>
  <c r="H63" i="1"/>
  <c r="L63" i="1"/>
  <c r="H64" i="1"/>
  <c r="L64" i="1" s="1"/>
  <c r="H65" i="1"/>
  <c r="L65" i="1" s="1"/>
  <c r="H66" i="1"/>
  <c r="L66" i="1" s="1"/>
  <c r="H67" i="1"/>
  <c r="L67" i="1" s="1"/>
  <c r="H56" i="1"/>
  <c r="L56" i="1"/>
  <c r="H57" i="1"/>
  <c r="L57" i="1" s="1"/>
  <c r="H58" i="1"/>
  <c r="L58" i="1"/>
  <c r="H51" i="1"/>
  <c r="L51" i="1" s="1"/>
  <c r="H52" i="1"/>
  <c r="L52" i="1"/>
  <c r="L54" i="1" s="1"/>
  <c r="H53" i="1"/>
  <c r="L53" i="1" s="1"/>
  <c r="H48" i="1"/>
  <c r="L48" i="1"/>
  <c r="L49" i="1" s="1"/>
  <c r="H44" i="1"/>
  <c r="L44" i="1" s="1"/>
  <c r="L46" i="1" s="1"/>
  <c r="H45" i="1"/>
  <c r="L45" i="1"/>
  <c r="H39" i="1"/>
  <c r="L39" i="1"/>
  <c r="H40" i="1"/>
  <c r="L40" i="1"/>
  <c r="H41" i="1"/>
  <c r="L41" i="1"/>
  <c r="H34" i="1"/>
  <c r="L34" i="1" s="1"/>
  <c r="L37" i="1" s="1"/>
  <c r="H35" i="1"/>
  <c r="L35" i="1" s="1"/>
  <c r="H36" i="1"/>
  <c r="L36" i="1"/>
  <c r="H9" i="1"/>
  <c r="L9" i="1"/>
  <c r="H10" i="1"/>
  <c r="L10" i="1" s="1"/>
  <c r="H11" i="1"/>
  <c r="L11" i="1"/>
  <c r="H12" i="1"/>
  <c r="L12" i="1" s="1"/>
  <c r="H13" i="1"/>
  <c r="L13" i="1"/>
  <c r="H14" i="1"/>
  <c r="L14" i="1" s="1"/>
  <c r="H15" i="1"/>
  <c r="L15" i="1"/>
  <c r="H16" i="1"/>
  <c r="L16" i="1" s="1"/>
  <c r="H17" i="1"/>
  <c r="L17" i="1"/>
  <c r="H18" i="1"/>
  <c r="L18" i="1" s="1"/>
  <c r="H19" i="1"/>
  <c r="L19" i="1"/>
  <c r="H20" i="1"/>
  <c r="L20" i="1" s="1"/>
  <c r="H21" i="1"/>
  <c r="L21" i="1"/>
  <c r="H22" i="1"/>
  <c r="L22" i="1" s="1"/>
  <c r="H23" i="1"/>
  <c r="L23" i="1"/>
  <c r="H24" i="1"/>
  <c r="L24" i="1" s="1"/>
  <c r="H25" i="1"/>
  <c r="L25" i="1"/>
  <c r="H26" i="1"/>
  <c r="L26" i="1" s="1"/>
  <c r="H27" i="1"/>
  <c r="L27" i="1"/>
  <c r="H28" i="1"/>
  <c r="L28" i="1" s="1"/>
  <c r="H29" i="1"/>
  <c r="L29" i="1"/>
  <c r="H30" i="1"/>
  <c r="L30" i="1" s="1"/>
  <c r="H31" i="1"/>
  <c r="L31" i="1"/>
  <c r="A3" i="1"/>
  <c r="A2" i="1"/>
  <c r="L32" i="1" l="1"/>
  <c r="L59" i="1"/>
  <c r="L42" i="1"/>
  <c r="L416" i="1"/>
  <c r="L424" i="1"/>
  <c r="L171" i="1"/>
  <c r="L216" i="1"/>
  <c r="L239" i="1"/>
  <c r="L244" i="1"/>
  <c r="L270" i="1"/>
  <c r="L318" i="1"/>
  <c r="L359" i="1"/>
  <c r="L367" i="1"/>
  <c r="L390" i="1"/>
  <c r="J151" i="1"/>
  <c r="K120" i="1"/>
  <c r="L191" i="1"/>
  <c r="L231" i="1"/>
  <c r="L120" i="1"/>
  <c r="L157" i="1"/>
  <c r="L297" i="1"/>
  <c r="L344" i="1"/>
  <c r="L352" i="1"/>
  <c r="K68" i="1"/>
  <c r="L135" i="1"/>
  <c r="L184" i="1"/>
  <c r="L311" i="1"/>
  <c r="J673" i="1"/>
  <c r="L672" i="1"/>
  <c r="L673" i="1" s="1"/>
  <c r="L123" i="1"/>
  <c r="J42" i="1"/>
  <c r="J297" i="1"/>
  <c r="J323" i="1" s="1"/>
  <c r="J416" i="1"/>
  <c r="J496" i="1"/>
  <c r="L537" i="1"/>
  <c r="L579" i="1"/>
  <c r="J37" i="1"/>
  <c r="J135" i="1"/>
  <c r="J244" i="1"/>
  <c r="K279" i="1"/>
  <c r="L448" i="1"/>
  <c r="L449" i="1" s="1"/>
  <c r="J32" i="1"/>
  <c r="J124" i="1" s="1"/>
  <c r="J216" i="1"/>
  <c r="J352" i="1"/>
  <c r="J367" i="1"/>
  <c r="J400" i="1"/>
  <c r="K88" i="1"/>
  <c r="K98" i="1"/>
  <c r="K124" i="1" s="1"/>
  <c r="K216" i="1"/>
  <c r="L400" i="1"/>
  <c r="J191" i="1"/>
  <c r="J270" i="1"/>
  <c r="J390" i="1"/>
  <c r="J408" i="1"/>
  <c r="J666" i="1"/>
  <c r="K239" i="1"/>
  <c r="K46" i="1"/>
  <c r="K191" i="1"/>
  <c r="K231" i="1"/>
  <c r="K270" i="1"/>
  <c r="K311" i="1"/>
  <c r="K323" i="1" s="1"/>
  <c r="K400" i="1"/>
  <c r="K408" i="1"/>
  <c r="K424" i="1"/>
  <c r="K537" i="1"/>
  <c r="K390" i="1"/>
  <c r="K448" i="1"/>
  <c r="K449" i="1" s="1"/>
  <c r="K579" i="1"/>
  <c r="K344" i="1"/>
  <c r="K352" i="1"/>
  <c r="K359" i="1"/>
  <c r="K367" i="1"/>
  <c r="K625" i="1"/>
  <c r="K297" i="1"/>
  <c r="K416" i="1"/>
  <c r="K496" i="1"/>
  <c r="K667" i="1" s="1"/>
  <c r="K573" i="1"/>
  <c r="K676" i="1" l="1"/>
  <c r="L124" i="1"/>
  <c r="L323" i="1"/>
  <c r="K425" i="1"/>
  <c r="J425" i="1"/>
  <c r="J667" i="1"/>
  <c r="L667" i="1" s="1"/>
  <c r="L666" i="1"/>
  <c r="K679" i="1" l="1"/>
  <c r="K680" i="1" s="1"/>
  <c r="K682" i="1"/>
  <c r="L676" i="1"/>
  <c r="K677" i="1"/>
  <c r="K678" i="1"/>
  <c r="J676" i="1"/>
  <c r="L425" i="1"/>
  <c r="L677" i="1" l="1"/>
  <c r="L679" i="1"/>
  <c r="L680" i="1" s="1"/>
  <c r="L678" i="1"/>
  <c r="J678" i="1"/>
  <c r="J677" i="1"/>
  <c r="J679" i="1"/>
  <c r="J680" i="1" s="1"/>
  <c r="J682" i="1" s="1"/>
  <c r="L682" i="1" l="1"/>
</calcChain>
</file>

<file path=xl/sharedStrings.xml><?xml version="1.0" encoding="utf-8"?>
<sst xmlns="http://schemas.openxmlformats.org/spreadsheetml/2006/main" count="1537" uniqueCount="834">
  <si>
    <t>Proponente: ARQUIND S.A.S</t>
  </si>
  <si>
    <t>ITEM</t>
  </si>
  <si>
    <t>ACTIVIDADES</t>
  </si>
  <si>
    <t>diametro</t>
  </si>
  <si>
    <t>UNIDAD</t>
  </si>
  <si>
    <t>CANTIDAD  3 TERCER PISO C. NOR ORIENTAL</t>
  </si>
  <si>
    <t>CANTIDAD 4  CUARTO PISO C NOR ORIENTAL</t>
  </si>
  <si>
    <t>CANTIDAD TOTAL</t>
  </si>
  <si>
    <t>VALOR UNITARIO</t>
  </si>
  <si>
    <t>VALOR TOTAL 3 PISO NOR ORIENTAL</t>
  </si>
  <si>
    <t>VALOR TOTAL 4 PISO NOR ORIENTAL</t>
  </si>
  <si>
    <t xml:space="preserve">VALOR TOTAL </t>
  </si>
  <si>
    <t>OBRA CIVIL Y ESTRUCTURAL</t>
  </si>
  <si>
    <t>ACTIVIDADES PRELIMINARES DESMONTES Y DEMOLICIONES</t>
  </si>
  <si>
    <t>1.1</t>
  </si>
  <si>
    <t>CERRAMIENTO EN POLISOMBRA Y DRY WALL UNA CARA</t>
  </si>
  <si>
    <t>M2</t>
  </si>
  <si>
    <t>1.2</t>
  </si>
  <si>
    <t>LOCALIZACION, TRAZADO Y REPLANTEO</t>
  </si>
  <si>
    <t>1.3</t>
  </si>
  <si>
    <t>SEÑALIZACION PARA REALIZACION DE OBRA Y SEGURIDAD INDUSTRIAL</t>
  </si>
  <si>
    <t>GB</t>
  </si>
  <si>
    <t>1.4</t>
  </si>
  <si>
    <t>DEMOLICION DE GUARDAESCOBAS O MEDIA CAÑA</t>
  </si>
  <si>
    <t>ML</t>
  </si>
  <si>
    <t>1.5</t>
  </si>
  <si>
    <t xml:space="preserve">DEMOLICION DE PLACA DE PISO  PARA PASES DE TUBERÍA   </t>
  </si>
  <si>
    <t>UN</t>
  </si>
  <si>
    <t>1.6</t>
  </si>
  <si>
    <t>SECTOR RETIRO DE ESCOMBROS Y ACCESO MATERIALES POR FACHADA, ANDAMIOS - PROTECCION ESTRUCTURAS VECINAS Y PISOS INFERIORES (SALVAVIDAS) EN TABLA PARA LAS DEMOLICIONES DE FACHADAS, PIE DE AMIGOS, VARAS (Incluye suministro e instalación), SEGURIDAD INDUSTRIAL</t>
  </si>
  <si>
    <t>1.7</t>
  </si>
  <si>
    <t>DESMONTE DE PUERTAS DE VIDRIO DOBLE HOJA, INCLUYE ACCESORIOS.</t>
  </si>
  <si>
    <t>1.8</t>
  </si>
  <si>
    <t xml:space="preserve">DEMOLICION DE ACABADO DE PISO Y MORTERO DE PEGA </t>
  </si>
  <si>
    <t>1.9</t>
  </si>
  <si>
    <t>DEMOLICION ENCHAPE DE MURO Y PEGA</t>
  </si>
  <si>
    <t>1.10</t>
  </si>
  <si>
    <t>DESMONTE TUBERIA HIDRAULICA A.C, AF Y SANITARIA, INCLUYE TAPONAMIENTO DE DUCTOS Y REDES</t>
  </si>
  <si>
    <t>GL</t>
  </si>
  <si>
    <t>1.11</t>
  </si>
  <si>
    <t>DESMONTE DE APARATOS SANITARIOS INCLUYE TAPONAMIENTO DE PUNTOS Y REDES</t>
  </si>
  <si>
    <t>1.12</t>
  </si>
  <si>
    <t>DESMONTE DE MUEBLES Y SUPERFICIES EXISTENTES</t>
  </si>
  <si>
    <t>1.13</t>
  </si>
  <si>
    <t>DESMONTE DE CIELO RASOS INC. EN  LA ESTRUCTURA TERCER PISO Y EN ELSEGUNDO PISO PARA PASES Y TENDIDO DE TUBERÍA SANITARIA NUEVA</t>
  </si>
  <si>
    <t>1.14</t>
  </si>
  <si>
    <t>DEMOLICION DE MUROS  EN GENERAL  INCLUYE DINTELES Y ANTEPECHOS e=0,15 m</t>
  </si>
  <si>
    <t>1.15</t>
  </si>
  <si>
    <t>DEMOLICIÓN DE MUROS(LADRILLO TOLETE MACIZO FACHADA INCLUYE COMPLEJIDAD EN EL ANDAMIO COLGANTE E=0,15), Y EL DESMONTE DE VENTANAS.</t>
  </si>
  <si>
    <t>1.16</t>
  </si>
  <si>
    <t>DEMONTE DE SOPORTES DE TV  EXISTENTES</t>
  </si>
  <si>
    <t>1.17</t>
  </si>
  <si>
    <t>DEMONTE DE INCRUSTACIONES DE BAÑO</t>
  </si>
  <si>
    <t>1.18</t>
  </si>
  <si>
    <t>DESMONTE DE BARANDA PASAMANOS EN MADERA EXISTENTE.</t>
  </si>
  <si>
    <t>1.19</t>
  </si>
  <si>
    <t>REGATAS</t>
  </si>
  <si>
    <t>1.20</t>
  </si>
  <si>
    <t>DESMONTE DE MARCOS METALICOS EXISTENTES Y PUERTAS</t>
  </si>
  <si>
    <t>1.21</t>
  </si>
  <si>
    <t>DEMOLICION DE POYOS</t>
  </si>
  <si>
    <t>1.22</t>
  </si>
  <si>
    <t>TRASCIEGO DE ESCOMBROS</t>
  </si>
  <si>
    <t>M3</t>
  </si>
  <si>
    <t>1.23</t>
  </si>
  <si>
    <t xml:space="preserve">RETIRO MATERIALES </t>
  </si>
  <si>
    <t>SUBTOTAL</t>
  </si>
  <si>
    <t xml:space="preserve"> ESTRUCTURA</t>
  </si>
  <si>
    <t xml:space="preserve"> </t>
  </si>
  <si>
    <t>2.1</t>
  </si>
  <si>
    <t>RENIVELACION EN MORTERO E=5 CM DE PISO EXISTENTE</t>
  </si>
  <si>
    <t>2.2</t>
  </si>
  <si>
    <t>DINTELES  DE 20 cmX 15 cms EN CONCRETO, INCLUYE ACERO</t>
  </si>
  <si>
    <t>2.3</t>
  </si>
  <si>
    <t>PERFIL METÁLICO 8*8 cms INCLUYE ANCLAJE A LA PARED O AL TECHO O AL PISO, INCLUYE ACCESORIOS O EPOXICOS,SEGÚN SEA EL CASO PARA SOPORTAR PANEL DE PACIENTES EN LAS HABITACIONES DONDE HAYA REFORZAMIENTO, PARA SOPORTES DE CORTINAS DE CADA HABITACIÓN, DIVISIONES EN VIDRIO Y PUERTAS EN VIDRIO TEMPLADO, SOPORTES DE TV</t>
  </si>
  <si>
    <t xml:space="preserve"> MAMPOSTERÍA INTERIOR Y FACHADA</t>
  </si>
  <si>
    <t>3.1</t>
  </si>
  <si>
    <t>MURO EN BLOQUE No 4, INCLUYE LINEALES</t>
  </si>
  <si>
    <t>3.2</t>
  </si>
  <si>
    <t xml:space="preserve">LIMPIEZA LAVADA IMPERMEABILIZADA DE MURO Y VENTANAS PARA FACHADA </t>
  </si>
  <si>
    <t>3.3</t>
  </si>
  <si>
    <t>MURO EN LADRILLO  0.12 PARA FACHADAS, INCLUYE LINEALES</t>
  </si>
  <si>
    <t>MESONES</t>
  </si>
  <si>
    <t>4.1</t>
  </si>
  <si>
    <t xml:space="preserve">SUMINISTRO E INSTALACION DE MESON EN GRANITO PULIDO Y BASE MADERA SEGÚN DISEÑO PARA HABITACIONES, PARA INSTALAR EL LAVAMANOS DE SOBREPONER,INCLUYE SALPICADERO Y NARIZ. COLOR ROSA PORRINO </t>
  </si>
  <si>
    <t>4.2</t>
  </si>
  <si>
    <t>SUMINISTRO E INSTALACION DE MESON EN MARMOL NEGRO SAN GABRIEL, PULIDO Y BRILLADO , INCLUYE SALPICADERO Y BORDE LATERAL PARA CENTRAL DE ENFERMERIA Y LAVAMANOS QUIRURGICOS EN PASILLOS.</t>
  </si>
  <si>
    <t>MUROS EN DRY WALL Y SUPERBOARD</t>
  </si>
  <si>
    <t>5.1</t>
  </si>
  <si>
    <t>MURO EN  DRY WALL UNA CARA PINTADO UNA MANO, PARA FORAR MUROS DIVISORIOS</t>
  </si>
  <si>
    <t>CARPINTERÍA DE MADERA Y METALICA</t>
  </si>
  <si>
    <t>6.1</t>
  </si>
  <si>
    <t>SUMINISTRO E INSTALACIÓN DE PUERTAS HOJA ENTAMBORADA EN TRIPLEX TIPO PIZANO PINTADAS COLOR MADERA, INCLUYEN MARCOS METÁLICOS CALIBRE 18 CR PINTADOS CON PINTURA ELECTROESTATICA A COMPRESOR SEGUN DISEÑO DE 1,20X2,20 APROX, INCLUYE CHAPAS TIPO ALCOBA, TIPO BAÑO Y TOPE PUERTA METALICO</t>
  </si>
  <si>
    <t>6.2</t>
  </si>
  <si>
    <t>SUMINISTRO E INSTALACION DE VENTANAS  EN ALUMINIO ANOLOCK PROYECTANTE Y ALFAGIA Y BATIENTES  INCLUYE VIDRIO CRISTAL 4mm TIPO PELDAR SEGÚN DISEÑO</t>
  </si>
  <si>
    <t>6.3</t>
  </si>
  <si>
    <t>GUARDACAMILLAS EN ACERO INOXIDABLE DE 2" EN ACERO INOXIDABLE SEGÚN DISEÑO ANCLADO A LA PARED CON REFUERZO EN CONCRETO Y ANCLADO CON TORNILLOS DE FIJACIÓN</t>
  </si>
  <si>
    <t>PAÑETES</t>
  </si>
  <si>
    <t>7.1</t>
  </si>
  <si>
    <t>PAÑETE INTERIOR LISO MUROS 1:4 INCLUYE FILOS Y DILATACIONES</t>
  </si>
  <si>
    <t>7.2</t>
  </si>
  <si>
    <t>DILATACIONES PARA COLUMNAS Y MARCOS PUERTAS INCLUYE ESTUCO</t>
  </si>
  <si>
    <t>7.3</t>
  </si>
  <si>
    <t xml:space="preserve">ESQUINERAS PLASTICAS o PROTECTORES DE ALTO IMPACTO CON CAMARA DE ALTO IMPACTO TIPO DECO DEPOT </t>
  </si>
  <si>
    <t>ENCHAPES Y ACCESORIOS</t>
  </si>
  <si>
    <t>8.1</t>
  </si>
  <si>
    <t>ENCHAPE MUROS BAÑOS EN CERAMICA BLANCO MEDITERRANEO 0,20X0,20 TIPO ALFA, INCLUYE FRANJAS DE CEERRAMICA AMARILLO MEDITERRANEO 0,20X0,20 TIPO ALFA Y WIN METALICO</t>
  </si>
  <si>
    <t>8.2</t>
  </si>
  <si>
    <t>DISPENSADOR PAPEL HIGIENICO DE SOBREPONER EN ACERO INOXIDABLE  SATINADO CERRADURA CON LLAVE REF. 3-AA- 2890 DE ACCESORIOS &amp; ACABADOS O SIMILAR</t>
  </si>
  <si>
    <t>8.3</t>
  </si>
  <si>
    <t xml:space="preserve">DISPENSADOR TOALLA DE EMPOTRAR REFERENCIA 3-AA-2621  – ACCESORIOS ACABADOS O SIMILAR EN ACERO INOXIDABLE SATINADO </t>
  </si>
  <si>
    <t>8.4</t>
  </si>
  <si>
    <t>PERCHERO METALICO X2 TIPO A&amp;A REF.21 AA 3022</t>
  </si>
  <si>
    <t>8.5</t>
  </si>
  <si>
    <t>JABONERA METALICA PARA DUCHAS</t>
  </si>
  <si>
    <t>8.6</t>
  </si>
  <si>
    <t>TAPAREGISTROS METALICOS</t>
  </si>
  <si>
    <t>8.7</t>
  </si>
  <si>
    <t>PAPELERA EN ACERO INOXIDABLE TIPO A&amp;A REF.9 AA 330</t>
  </si>
  <si>
    <t>PISOS Y ACABADOS</t>
  </si>
  <si>
    <t>9.1</t>
  </si>
  <si>
    <t>BALDOSA EN GRANITO PULIDO DE 0,30X0,30 TIPO BLANCO HUILA O SIMILAR, INCLUYE DESTRONQUE, PULIDA Y BRILLADA, INCLUYE DILATACIONES EN PLASTICO</t>
  </si>
  <si>
    <t>9.2</t>
  </si>
  <si>
    <t>MEDIA CAÑA EN GRANITO PULIDO,CON DILATACIONES EN PVC SUPERIOR E INFERIOR</t>
  </si>
  <si>
    <t>9.3</t>
  </si>
  <si>
    <t>BOCAPUERTAS EN GRANITO PULIDO</t>
  </si>
  <si>
    <t>9.4</t>
  </si>
  <si>
    <t>NIVELACIÓN DE PISOS EN MORTERO 1:4, E= 4 CM INCLUYE ARENA DE POZO</t>
  </si>
  <si>
    <t>9.5</t>
  </si>
  <si>
    <t xml:space="preserve">MEDIA CAÑA YESO TECHO PARED </t>
  </si>
  <si>
    <t>APARATOS SANITARIOS</t>
  </si>
  <si>
    <t>10.1</t>
  </si>
  <si>
    <t xml:space="preserve">LAVAMANOS  OVALADO  DE SOBREPONER EN CERAMICA PARA MESON DE GRANITO O MARMOL, SIN REBOSE, COLOR BLANCO, INCLUYE DESAGUE Y SIFON </t>
  </si>
  <si>
    <t>10.2</t>
  </si>
  <si>
    <t xml:space="preserve">SANITARIO  EN CERAMICA, INCLUYE MANOS LIBRES CON SENSOR Y KIT DE  VALVULAS ANTIVANDALICAS Y BOTON DE ACCIONAMIENTO MANUAL TIPO A&amp;A </t>
  </si>
  <si>
    <t>10.3</t>
  </si>
  <si>
    <t>BARRA EN ACERO INOXIDABLE DISCAPACITADOS WC PARA DUCHA L=0,80 MTS</t>
  </si>
  <si>
    <t>10.4</t>
  </si>
  <si>
    <t>BARRAS EN ACERO INOXIDABLE DISCAPACITADOS DOBLES PARA ALREDEDOR DEL SANITARIO</t>
  </si>
  <si>
    <t>10.5</t>
  </si>
  <si>
    <t>GRIFERÍA Y DUCHA METALICA CON MEZCLADOR OR 4100001 TIPO CORONA</t>
  </si>
  <si>
    <t>10.6</t>
  </si>
  <si>
    <t>DUCHA TELEFONO METALICA PARA SANITARIOS Y DUCHAS</t>
  </si>
  <si>
    <t>10.7</t>
  </si>
  <si>
    <t>DISPENSADOR DE JABON LIQUIDO ACERO INOXIDABLE TIPO PUSH REFERENCIA 3-AA-8226  BOBRICK – ACCESORIOS ACABADOS O SIMILAR</t>
  </si>
  <si>
    <t>10.8</t>
  </si>
  <si>
    <t>ACCESORIO CONEXIÓN POR ENCIMA SANITARIO</t>
  </si>
  <si>
    <t>10.9</t>
  </si>
  <si>
    <t>SUMINISTRO E INSTALACIÓN DE UN LAVAMANOS QUIRURGICO EN ACERO INOXIDABLE GRIFERIA MANOS LIBRES ACCIONADA POR CORRIENTE.</t>
  </si>
  <si>
    <t>10.10</t>
  </si>
  <si>
    <t>GRIFERÍA METALICA CON MEZCLADOR PARA LAVAMANOS  HABITACIONES</t>
  </si>
  <si>
    <t>10.11</t>
  </si>
  <si>
    <t>SECADOR MANOS LIBRES ELECTRICO</t>
  </si>
  <si>
    <t xml:space="preserve"> PINTURA</t>
  </si>
  <si>
    <t>11.1</t>
  </si>
  <si>
    <t>ESTUCO Y PINTURA ACRILICA TECHOS DRY WALL (2 MANOS)</t>
  </si>
  <si>
    <t>11.2</t>
  </si>
  <si>
    <t>ESTUCO Y PINTURA ACRILICA MUROS 3 MANOS</t>
  </si>
  <si>
    <t xml:space="preserve"> CIELO RASOS </t>
  </si>
  <si>
    <t>SUMINISTRO E INSTALACION DE CIELO RASO EN FIBRA MINERAL CON ESTRUCTURA EN ALUMINIO PARA CORREDORES Y AREAS COMUNES SEGÚN DISEÑO</t>
  </si>
  <si>
    <t>12.2</t>
  </si>
  <si>
    <t>SUMINISTRO E INSTALACIÓN DE CIELO FALSO EN DRY WALL TERMINADO INCLUYE ESCOTILLAS  EN SUPERBOARD. SEGÚN DISEÑO</t>
  </si>
  <si>
    <t>12.3</t>
  </si>
  <si>
    <t>CIELO RASO ANTIHUMEDAD PARA BAÑOS</t>
  </si>
  <si>
    <t>12.4</t>
  </si>
  <si>
    <t>SUMINISTRO E INSTALACION DE MARCOS DE ALUMINIO COLOR BLANCO PARA ESCOTILLAS DE INSPECCION, LAMPARAS, REGISTROS,ETC</t>
  </si>
  <si>
    <t>VIDRIOS, ESPEJOS, CERRADURAS Y HERR</t>
  </si>
  <si>
    <t>13.1</t>
  </si>
  <si>
    <t>ESPEJO FLOTADO SOBRE ESTRUCTURA DE ALUMINIO DE 4 m.m  0.80X0.60 MTS PARA LAS HABITACIONES</t>
  </si>
  <si>
    <t>13.2</t>
  </si>
  <si>
    <t>SUMINISTRO E INSTALACIÓN DE PUERTAS DOBLE HOJA EN VIDRIO TEMPLADO e= 10 m.m INCOLORO SAND BLASTING CON EL LOGO DEL INSTITUTO, BISAGRAS NEUMATICAS TIPO SPEEDY FUERZA ROJA, BARANDA VERTICAL EN ALUMINIO, ZOCALO EN ALUMINIO Y CHAPAS DE SEGURIDAD SUPERIOR E INFERIOR, DE 2X2,20 MTS APROX. SEGÚN DISEÑO</t>
  </si>
  <si>
    <t>MUEBLES, CORTINAS</t>
  </si>
  <si>
    <t>14.1</t>
  </si>
  <si>
    <t>SUMINISTRO E INSTALACION DE MUEBLE SUPERIOR SEGÚN DISEÑO EN SUPERCOR, CON ENTREPAÑOS EN SUPERCOR, ESPALDAR, LATERALES, PUERTAS Y MANIJAS TUBULARES EN ACERO PARA LAS HABITACIONES DE 1,0X0,30 MTS APROX</t>
  </si>
  <si>
    <t>14.2</t>
  </si>
  <si>
    <t>SUMINISTRO E INSTALACION DE MUEBLE INFERIOR SEGÚN DISEÑO EN SUPERCOR, CON ENTREPAÑOS EN SUPERCOR, ESPALDAR, LATERALES,PUERTAS Y MANIJAS TUBULARES EN ACERO PARA LAS HABITACIONES DE 1,0X0,60 MTS APROX</t>
  </si>
  <si>
    <t>14.3</t>
  </si>
  <si>
    <t>SUMINISTRO E INSTALACION DE CLOSET SEGÚN DISEÑO EN SUPERCOR, INCLUYE  ENTREPAÑOS, MALETERO, ESPALDAR, LATERALES, MANIJAS TUBULARES EN ACERO, CAJONES, ZURRON, ZAPATERO, BOLILLO METALICO Y PUERTAS PRINCIPALES. 2,10 X ,60 APROX</t>
  </si>
  <si>
    <t>14.4</t>
  </si>
  <si>
    <t>CORTINAS PLASTICAS TIPO HOTEL CON LOGO Y TUBO DE CORTINA METALICO EN ACERO INOXIDABLE</t>
  </si>
  <si>
    <t>14.5</t>
  </si>
  <si>
    <t xml:space="preserve">PERSIANAS VERTICALES EN PVC SISTEMA DE RIEL,MECANISMOS AUTONIVELABLES,SISTEMA MATRIZ CON CADENA DE MANDO PLASTICA Y LAMINAS DE 9 CMS SEGÚN DISEÑO PARA HABITACIONES </t>
  </si>
  <si>
    <t>14.6</t>
  </si>
  <si>
    <t>SOPORTE A LA PARED PARA TELEVISORES LCD,INCLUYE INSTALACION</t>
  </si>
  <si>
    <t>OBRAS EXTERIORES</t>
  </si>
  <si>
    <t>15.1</t>
  </si>
  <si>
    <t>SUMINISTRO E INSTALACIÓN DE AVISOS EN ACRILICO S.D. O,3O*0,20 e=1cm INCLUYE ACCESORIOS METALICOS EN ACERO INOXIDABLE</t>
  </si>
  <si>
    <t>REFORZAMIENTO ESTRUCTURAL Y CIMENTACIÓN ESTRUCTURA</t>
  </si>
  <si>
    <t>16.1</t>
  </si>
  <si>
    <t>MAMPOSTERIA</t>
  </si>
  <si>
    <t>16.2</t>
  </si>
  <si>
    <t>REFUERZO RAM</t>
  </si>
  <si>
    <t>16.3</t>
  </si>
  <si>
    <t>REFUERZO MAMPOSTERIA (DOVELA)</t>
  </si>
  <si>
    <t>16.4</t>
  </si>
  <si>
    <t>GROUTING MAMPOSTERIA</t>
  </si>
  <si>
    <t>16.5</t>
  </si>
  <si>
    <t>ANCLAJE</t>
  </si>
  <si>
    <t>ASEO GENERAL</t>
  </si>
  <si>
    <t>ASEO DURANTE Y AL TÉRMINO DE LA OBRA</t>
  </si>
  <si>
    <t>TOTAL OBRA CIVIL Y ESTRUCTURA</t>
  </si>
  <si>
    <t>RED HIDRAULICA</t>
  </si>
  <si>
    <t>RED DE AGUA POTABLE</t>
  </si>
  <si>
    <t>PUNTOS HIDRAULICOS DE AGUA FRIA(PARAL)</t>
  </si>
  <si>
    <t>SE INCLUYE EL PUNTO DESDE EL CODO A NIVEL DE PISO HASTA LA LLEGADA A  GRIFERÍAS.  (1/2")</t>
  </si>
  <si>
    <t>18.1</t>
  </si>
  <si>
    <t>PUNTO A.F. LAVAMANOS  (Cu) (1/2")</t>
  </si>
  <si>
    <t>18.2</t>
  </si>
  <si>
    <t>PUNTO A.F. SANITARIO DE TANQUE (Cu) (1")</t>
  </si>
  <si>
    <t>18.3</t>
  </si>
  <si>
    <t>PUNTO A.F. SANITARIO DE FLUXOMETRO (Cu) (1/2")</t>
  </si>
  <si>
    <t>18.4</t>
  </si>
  <si>
    <t>PUNTO A.F. DUCHA (Cu) (1/2")</t>
  </si>
  <si>
    <t>18.5</t>
  </si>
  <si>
    <t>PUNTO A.F. LAVAPLATOS (Cu) (1/2")</t>
  </si>
  <si>
    <t>18.6</t>
  </si>
  <si>
    <t>PUNTO A.F. POCETA DE ASEO (1/2")</t>
  </si>
  <si>
    <t>RED GENERAL AGUA FRIA PVC PRESION</t>
  </si>
  <si>
    <t>19.1</t>
  </si>
  <si>
    <t xml:space="preserve">TUBERIA PVC-P RDE-9          </t>
  </si>
  <si>
    <t>1/2"</t>
  </si>
  <si>
    <t xml:space="preserve">ML </t>
  </si>
  <si>
    <t>19.2</t>
  </si>
  <si>
    <t xml:space="preserve">ACCESORIO PVC-P               </t>
  </si>
  <si>
    <t xml:space="preserve">UN </t>
  </si>
  <si>
    <t>19.3</t>
  </si>
  <si>
    <t xml:space="preserve">TUBERIA PVC-P RDE-11            </t>
  </si>
  <si>
    <t>3/4"</t>
  </si>
  <si>
    <t>19.4</t>
  </si>
  <si>
    <t xml:space="preserve">ACCESORIO PVC-P                    </t>
  </si>
  <si>
    <t>19.5</t>
  </si>
  <si>
    <t xml:space="preserve">TUBERIA PVC-P RDE-13,5      </t>
  </si>
  <si>
    <t>1"</t>
  </si>
  <si>
    <t>19.6</t>
  </si>
  <si>
    <t xml:space="preserve">ACCESORIO PVC-P                </t>
  </si>
  <si>
    <t>19.7</t>
  </si>
  <si>
    <t xml:space="preserve">TUBERIA PVC-P RDE-21         </t>
  </si>
  <si>
    <t>1 1/4"</t>
  </si>
  <si>
    <t>19.8</t>
  </si>
  <si>
    <t xml:space="preserve">ACCESORIO PVC-P                  </t>
  </si>
  <si>
    <t>19.9</t>
  </si>
  <si>
    <t xml:space="preserve">TUBERIA PVC-P RDE-21            </t>
  </si>
  <si>
    <t>1 1/2"</t>
  </si>
  <si>
    <t>19.10</t>
  </si>
  <si>
    <t xml:space="preserve">ACCESORIO PVC-P                   </t>
  </si>
  <si>
    <t>19.11</t>
  </si>
  <si>
    <t>2"</t>
  </si>
  <si>
    <t>19.12</t>
  </si>
  <si>
    <t>19.13</t>
  </si>
  <si>
    <t xml:space="preserve">TUBERIA PVC-P RDE-21          </t>
  </si>
  <si>
    <t>2 1/2"</t>
  </si>
  <si>
    <t>19.14</t>
  </si>
  <si>
    <t>REDES DE COBRE PARA AGUA FRIA (DENTRO  DE LOS BAÑOS)</t>
  </si>
  <si>
    <t>20.1</t>
  </si>
  <si>
    <t xml:space="preserve">TUBEERIA DE COBRE TIPO L </t>
  </si>
  <si>
    <t>20.2</t>
  </si>
  <si>
    <t>ACCESORIOS DE COBRE SOLDAR</t>
  </si>
  <si>
    <t>20.3</t>
  </si>
  <si>
    <t>TUBEERIA DE COBRE TIPO L</t>
  </si>
  <si>
    <t>20.4</t>
  </si>
  <si>
    <t>VALVULA Y ACCESORIOS</t>
  </si>
  <si>
    <t>21.1</t>
  </si>
  <si>
    <t>VALVULA P.D. ROSCAR</t>
  </si>
  <si>
    <t>21.2</t>
  </si>
  <si>
    <t>21.3</t>
  </si>
  <si>
    <t>21.4</t>
  </si>
  <si>
    <t>21.5</t>
  </si>
  <si>
    <t>MANOMETRO GLICERINA 0-200 PSI</t>
  </si>
  <si>
    <t>RED DE AGUA CALIENTE</t>
  </si>
  <si>
    <t>PUNTOS HIDRAULICOS DE AGUA CALIENTE(PARAL)</t>
  </si>
  <si>
    <t xml:space="preserve">SE INCLUYE EL PUNTO DESDE EL CODO A NIVEL DE PISO HASTA LA LLEGADA A  GRIFERÍAS. </t>
  </si>
  <si>
    <t>22.1</t>
  </si>
  <si>
    <t>PUNTO AC LAVAMANOS</t>
  </si>
  <si>
    <t>22.2</t>
  </si>
  <si>
    <t>PUNTO AC LAVAPLATOS</t>
  </si>
  <si>
    <t>22.3</t>
  </si>
  <si>
    <t>PUNTO A.C. DUCHA</t>
  </si>
  <si>
    <t xml:space="preserve">REDES GENERAL AGUA CALIENTE </t>
  </si>
  <si>
    <t>COMPRENDE LA TUBERÍA,  ACCESORIOS Y DEMÁS IMPLEMENTOS NECESARIOS PARA LA INSTALACIÓN DE LA RED DE AGUA CALIENTE DESDE LA SALIDA DE LOS CALENTADORES Y/O CALDERA HASTA LA LLEGADA A CADA PUNTO.</t>
  </si>
  <si>
    <t>23.1</t>
  </si>
  <si>
    <t xml:space="preserve">TUBERIA COBRE TIPO L; DIAMETRO 1/2"     </t>
  </si>
  <si>
    <t>23.2</t>
  </si>
  <si>
    <t xml:space="preserve">ACCESORIO COBRE SOLDAR;DIAMETRO 1/2"               </t>
  </si>
  <si>
    <t>23.3</t>
  </si>
  <si>
    <t>TUBERIA COBRE TIPO L</t>
  </si>
  <si>
    <t>23.4</t>
  </si>
  <si>
    <t>ACCESORIO COBRE SOLDAR</t>
  </si>
  <si>
    <t>23.5</t>
  </si>
  <si>
    <t xml:space="preserve">TUBERIA COBRE TIPO L     </t>
  </si>
  <si>
    <t>23.6</t>
  </si>
  <si>
    <t xml:space="preserve">ACCESORIO COBRE SOLDAR               </t>
  </si>
  <si>
    <t>23.7</t>
  </si>
  <si>
    <t>1.1/2"</t>
  </si>
  <si>
    <t>23.8</t>
  </si>
  <si>
    <t>23.9</t>
  </si>
  <si>
    <t>23.10</t>
  </si>
  <si>
    <t>AISLAMIENTO DE TUBERIAS</t>
  </si>
  <si>
    <t>COMPRENDE LOS AISLAMIENTOS TÉRMICOS Y SUS RECUBRIMIENTOS  EN TODAS LAS REDES DE AGUA CALIENTE.</t>
  </si>
  <si>
    <t>24.1</t>
  </si>
  <si>
    <t>CAÑUELA FIBRA DE VIDRIO e=1" INC. LAMINA DE ALUMINIO</t>
  </si>
  <si>
    <t>24.2</t>
  </si>
  <si>
    <t>CAÑUELA FIBRA DE VIDRIO e=1" INC, LAMINA DE ALUMINIO</t>
  </si>
  <si>
    <t>24.3</t>
  </si>
  <si>
    <t>24.4</t>
  </si>
  <si>
    <t>CAÑUELA FIBRA DE VIDRIO e=1" INC LAMINA DE ALUMINIO</t>
  </si>
  <si>
    <t>1-1/2"</t>
  </si>
  <si>
    <t>REDES DE DESAGUES</t>
  </si>
  <si>
    <t>SALIDAS SANITARIAS (PARAL)</t>
  </si>
  <si>
    <t>SE INCLUYE DESDE EL PUNTO DE DESCARGA DE  CADA APARATO O SIFÓN HASTA  EL CODO A NIVEL DE PISO ANTES DE LA CONEXIÓN AL COLECTOR PRINCIPAL</t>
  </si>
  <si>
    <t>25.1</t>
  </si>
  <si>
    <t>SANITARIO</t>
  </si>
  <si>
    <t>4"</t>
  </si>
  <si>
    <t>25.2</t>
  </si>
  <si>
    <t>LAVAMANOS</t>
  </si>
  <si>
    <t>25.3</t>
  </si>
  <si>
    <t>LAVAPLATOS</t>
  </si>
  <si>
    <t>25.4</t>
  </si>
  <si>
    <t>DUCHA</t>
  </si>
  <si>
    <t>25.5</t>
  </si>
  <si>
    <t>POCETAS ASEO</t>
  </si>
  <si>
    <t>3"</t>
  </si>
  <si>
    <t>25.6</t>
  </si>
  <si>
    <t>SIFON DE PISO</t>
  </si>
  <si>
    <t>REDES DE PVC.S AGUAS RESIDUALES</t>
  </si>
  <si>
    <t>COMPRENDE EL SUMINISTRO E INSTALACIÓN DE LA TUBERÍA Y ACCESORIOS DESDE LA SALIDA SANITARIA HASTA LOS EMPATES A LAS CAJAS DE INSPECCIÓN INCLUYE REDES DE VENTILACIÓN Y REVENTILACIÓN.</t>
  </si>
  <si>
    <t>26.1</t>
  </si>
  <si>
    <t xml:space="preserve">TUBERIA PVC-S                    </t>
  </si>
  <si>
    <t>26.2</t>
  </si>
  <si>
    <t xml:space="preserve">ACCESORIO PVC-S                  </t>
  </si>
  <si>
    <t>26.3</t>
  </si>
  <si>
    <t>26.4</t>
  </si>
  <si>
    <t>26.5</t>
  </si>
  <si>
    <t>26.6</t>
  </si>
  <si>
    <t>26.7</t>
  </si>
  <si>
    <t>6"</t>
  </si>
  <si>
    <t>26.8</t>
  </si>
  <si>
    <t>26.9</t>
  </si>
  <si>
    <t xml:space="preserve">TUBERIA PVC-L                    </t>
  </si>
  <si>
    <t>26.10</t>
  </si>
  <si>
    <t>26.11</t>
  </si>
  <si>
    <t>JUNTAS DE EXPANSIÓN PVCS</t>
  </si>
  <si>
    <t>26.12</t>
  </si>
  <si>
    <t>VALVULA ADMISORA DE AIRE</t>
  </si>
  <si>
    <t>SOPORTES</t>
  </si>
  <si>
    <t>INCLUYE SOPORTERIA PARA REDES DE SUMINISTRO Y DESAGUES.</t>
  </si>
  <si>
    <t>27.1</t>
  </si>
  <si>
    <t>ABRAZADERA  TIPO PERA</t>
  </si>
  <si>
    <t>27.2</t>
  </si>
  <si>
    <t>27.3</t>
  </si>
  <si>
    <t>27.4</t>
  </si>
  <si>
    <t>1-1/4"</t>
  </si>
  <si>
    <t>27.5</t>
  </si>
  <si>
    <t>27.6</t>
  </si>
  <si>
    <t>27.7</t>
  </si>
  <si>
    <t>2-1/2"</t>
  </si>
  <si>
    <t>27.8</t>
  </si>
  <si>
    <t>27.9</t>
  </si>
  <si>
    <t>27.10</t>
  </si>
  <si>
    <t>27.11</t>
  </si>
  <si>
    <t>SOPORTE ESPECIAL</t>
  </si>
  <si>
    <t>27.12</t>
  </si>
  <si>
    <t>SOPORTE DE PISO</t>
  </si>
  <si>
    <t>MONTAJE DE APARATOS</t>
  </si>
  <si>
    <t>COMPRENTE LA MANO DE OBRA,  ACCESORIOS Y DEMAS ADITAMENTOS PARA EL MONTAJE DE APARATOS. NO INCLUYE EL SUMINISTRO DE LOS MISMOS</t>
  </si>
  <si>
    <t>28.1</t>
  </si>
  <si>
    <t>28.2</t>
  </si>
  <si>
    <t>28.3</t>
  </si>
  <si>
    <t>28.4</t>
  </si>
  <si>
    <t>28.5</t>
  </si>
  <si>
    <t xml:space="preserve"> LLAVE MANGUERA</t>
  </si>
  <si>
    <t>OBRAS DE MAMPOSTERIA Y CONCRETO</t>
  </si>
  <si>
    <t>29.1</t>
  </si>
  <si>
    <t>CAJA DE INSPECCION 60x60</t>
  </si>
  <si>
    <t>29.2</t>
  </si>
  <si>
    <t xml:space="preserve">REPOSICION DE PISO </t>
  </si>
  <si>
    <t>29.3</t>
  </si>
  <si>
    <t>ROTURA DE PISO</t>
  </si>
  <si>
    <t>REDES CONTRA INCENDIO</t>
  </si>
  <si>
    <t>RED GENERAL DE INCENDIO</t>
  </si>
  <si>
    <t>COMPRENDE LA RED DE TUBERÍA Y ACCESORIOS  DESDE LA SALIDA DEL CUARTO DE BOMBAS  DE LA RED CONTRA INCENDIOS, HASTA LA LLEGADA A CADA ROCIADOR Y/O GABINETE.</t>
  </si>
  <si>
    <t>30.1</t>
  </si>
  <si>
    <t>TUBERIA ACERO  CARBON SCH 10 ASTM A-795 PARA RANURAR</t>
  </si>
  <si>
    <t>30.2</t>
  </si>
  <si>
    <t>30.3</t>
  </si>
  <si>
    <t>21/2"</t>
  </si>
  <si>
    <t>30.4</t>
  </si>
  <si>
    <t>11/2"</t>
  </si>
  <si>
    <t>30.5</t>
  </si>
  <si>
    <t>TUBERIA ACERO  CARBON SCH 40 ASTM A-53 PARA ROSCAR</t>
  </si>
  <si>
    <t>11/4"</t>
  </si>
  <si>
    <t>30.6</t>
  </si>
  <si>
    <t>30.7</t>
  </si>
  <si>
    <t>ACCESORIOS RANURADOS</t>
  </si>
  <si>
    <t>30.8</t>
  </si>
  <si>
    <t>30.9</t>
  </si>
  <si>
    <t>30.10</t>
  </si>
  <si>
    <t>30.11</t>
  </si>
  <si>
    <t>ACCESORIOS ROSCADOS</t>
  </si>
  <si>
    <t>30.12</t>
  </si>
  <si>
    <t>30.13</t>
  </si>
  <si>
    <t>STRAP  SALIDA ROSCA</t>
  </si>
  <si>
    <t>11/4"x  1"</t>
  </si>
  <si>
    <t>30.14</t>
  </si>
  <si>
    <t>11/2" x 1"</t>
  </si>
  <si>
    <t>30.15</t>
  </si>
  <si>
    <t>TEE MECANICA SALIDA ROSCA</t>
  </si>
  <si>
    <t>3" x 1"</t>
  </si>
  <si>
    <t>30.16</t>
  </si>
  <si>
    <t>3" x 1-1/4"</t>
  </si>
  <si>
    <t>30.17</t>
  </si>
  <si>
    <t>3" x 1-1/2"</t>
  </si>
  <si>
    <t>30.18</t>
  </si>
  <si>
    <t>ACOPLE RANURADO</t>
  </si>
  <si>
    <t>30.19</t>
  </si>
  <si>
    <t>30.20</t>
  </si>
  <si>
    <t>30.21</t>
  </si>
  <si>
    <t>30.22</t>
  </si>
  <si>
    <t>MANIFOLD RISSERS, SIAMESA Y ADITAMENTOS ESPECIALES</t>
  </si>
  <si>
    <t>COMPRENDE LAS VÁLVULAS Y DEMAS ADITAMENTOS ESPECIALES PARA EL FUNCIONAMIETNO DE LA RED CONTRA INCENDIOS, INCLUYE ESTACIONES DE MONITOREO Y CONTROL.</t>
  </si>
  <si>
    <t>31.1</t>
  </si>
  <si>
    <t>VALVULA MARIPOSA FM/UL CON SWICH SUPERVISOR</t>
  </si>
  <si>
    <t>31.2</t>
  </si>
  <si>
    <t>CHEQUE CORTINA RANURADO UL/FM</t>
  </si>
  <si>
    <t>31.3</t>
  </si>
  <si>
    <t>ESTACION DE PRUEBA Y DRENAJE</t>
  </si>
  <si>
    <t>31.4</t>
  </si>
  <si>
    <t>SENSOR DE FLUJO</t>
  </si>
  <si>
    <t>31.5</t>
  </si>
  <si>
    <t>MANOMETRO 0-200 PSI</t>
  </si>
  <si>
    <t>31.6</t>
  </si>
  <si>
    <t>G. INCENDIO TIPO 3 (2 1/2 +1 1/2)</t>
  </si>
  <si>
    <t>ROCIADORES</t>
  </si>
  <si>
    <t>32.1</t>
  </si>
  <si>
    <t>ROCIADORES PENDENT K=  5,6 T(°68 ) , ACABADO: CROMADO</t>
  </si>
  <si>
    <t>32.2</t>
  </si>
  <si>
    <t>PUNTOS HIDRAULICOS ROCIADORES</t>
  </si>
  <si>
    <t>33.1</t>
  </si>
  <si>
    <t>SOPORTE SISMORESISTENTE TRANSVERSAL</t>
  </si>
  <si>
    <t>33.2</t>
  </si>
  <si>
    <t>SOPORTE SISMORESISTENTE LONGITUDINAL</t>
  </si>
  <si>
    <t>33.3</t>
  </si>
  <si>
    <t>33.4</t>
  </si>
  <si>
    <t>33.5</t>
  </si>
  <si>
    <t>33.6</t>
  </si>
  <si>
    <t>33.7</t>
  </si>
  <si>
    <t>ABRAZADERAS TIPO PERA UL/FM</t>
  </si>
  <si>
    <t>33.8</t>
  </si>
  <si>
    <t>33.9</t>
  </si>
  <si>
    <t>33.10</t>
  </si>
  <si>
    <t>33.11</t>
  </si>
  <si>
    <t>33.12</t>
  </si>
  <si>
    <t>PINTURA PARA TUBERIAS COLGANTES</t>
  </si>
  <si>
    <t>34.1</t>
  </si>
  <si>
    <t>PINTURA ESMALTE TUBERIAS</t>
  </si>
  <si>
    <t>34.2</t>
  </si>
  <si>
    <t>34.3</t>
  </si>
  <si>
    <t>34.4</t>
  </si>
  <si>
    <t>34.5</t>
  </si>
  <si>
    <t>34.6</t>
  </si>
  <si>
    <t>34.7</t>
  </si>
  <si>
    <t>PINTURA ANTICORROSIVO TUBERIAS</t>
  </si>
  <si>
    <t>34.8</t>
  </si>
  <si>
    <t>34.9</t>
  </si>
  <si>
    <t>34.10</t>
  </si>
  <si>
    <t>34.11</t>
  </si>
  <si>
    <t>34.12</t>
  </si>
  <si>
    <t>OBRAS CIVILES</t>
  </si>
  <si>
    <t>MOVIMIENTO DE TIERRAS</t>
  </si>
  <si>
    <t>35.1</t>
  </si>
  <si>
    <t>EXCAVACION EN MATERIAL COMUN</t>
  </si>
  <si>
    <t>35.2</t>
  </si>
  <si>
    <t>RELLENO CON RECEBO</t>
  </si>
  <si>
    <t>35.3</t>
  </si>
  <si>
    <t>RELLENO CON ARENA</t>
  </si>
  <si>
    <t>35.4</t>
  </si>
  <si>
    <t>RETIRO MATERIA SOBRANTE</t>
  </si>
  <si>
    <t>OBRAS COMPLEMENTARIAS Y EQUIPOS</t>
  </si>
  <si>
    <t>36.1</t>
  </si>
  <si>
    <t>MANUAL DE OPERACIÓN Y MANTENIMIENTO</t>
  </si>
  <si>
    <t>36.2</t>
  </si>
  <si>
    <t>PLANOS RECORD</t>
  </si>
  <si>
    <t xml:space="preserve">TOTAL DE REDES HIDRAULICAS </t>
  </si>
  <si>
    <t>RED ELECTRICA</t>
  </si>
  <si>
    <t xml:space="preserve">DESMONTE DE INSTALACIONES  ELÉCTRICA EXISTENTE </t>
  </si>
  <si>
    <t>37.1</t>
  </si>
  <si>
    <t>Incluye tuberías EMT, Tableros, luminarias y Redes de datos.</t>
  </si>
  <si>
    <t>RED ELÉCTRICA Y COMUNICACIONES</t>
  </si>
  <si>
    <t>38.1</t>
  </si>
  <si>
    <t>Salida Lampara fluorescente 4x14 W tubo T-5 (incrustar)</t>
  </si>
  <si>
    <t>38.2</t>
  </si>
  <si>
    <t>Salida para bala dulux 2x26</t>
  </si>
  <si>
    <t>38.3</t>
  </si>
  <si>
    <t>Salida bala tipo LED (sobre lavamaos)</t>
  </si>
  <si>
    <t>38.4</t>
  </si>
  <si>
    <t>Salida alumbrado fluorescente (cabecera)</t>
  </si>
  <si>
    <t>38.5</t>
  </si>
  <si>
    <t>Salida alumbrado tipo penumbra</t>
  </si>
  <si>
    <t>38.6</t>
  </si>
  <si>
    <t>Salida para luminaria de emergencia con una hora de autonomía</t>
  </si>
  <si>
    <t>38.7</t>
  </si>
  <si>
    <t>Salida para Interruptor sencillo</t>
  </si>
  <si>
    <t>38.8</t>
  </si>
  <si>
    <t>Salida para Interruptor doble</t>
  </si>
  <si>
    <t>38.9</t>
  </si>
  <si>
    <t>Salida para Interruptor triple</t>
  </si>
  <si>
    <t>38.10</t>
  </si>
  <si>
    <t>Salida para Interruptor conmutable sencillo</t>
  </si>
  <si>
    <t>38.11</t>
  </si>
  <si>
    <t>Tomacorriente monofasica doble polo a tierra</t>
  </si>
  <si>
    <t>38.12</t>
  </si>
  <si>
    <t>Tomacorriente  tipo GFCI , incluye toma.</t>
  </si>
  <si>
    <t>38.13</t>
  </si>
  <si>
    <t>Salida bifasica para aires</t>
  </si>
  <si>
    <t>38.14</t>
  </si>
  <si>
    <t xml:space="preserve">Salida para sensor de movimiento, incluye sensor 180 º </t>
  </si>
  <si>
    <t>ACOMETIDAS PARCIALES</t>
  </si>
  <si>
    <t>39.1</t>
  </si>
  <si>
    <t xml:space="preserve">Acometida desde tablero general de acometidas existente en primer piso hasta tableros T-ALUMBRADO Y TOMAS NORMALES PISO 3 costado nororiental y sur oriental edificio hospitalizados por ducto de 2" con cable 3x1/0+1X2+4T </t>
  </si>
  <si>
    <t>39.2</t>
  </si>
  <si>
    <t xml:space="preserve">Acometida desde tablero general de acometidas existente en primer piso hasta tableros T-ALUMBRADO Y TOMAS NORMALES PISO 4 costado nororiental y sur oriental edificio hospitalizados por ducto de 2" con cable 3x1/0+1X2+4T </t>
  </si>
  <si>
    <t>39.3</t>
  </si>
  <si>
    <t xml:space="preserve">Acometida desde UPS existente en piso 3 hasta tablero T-REGULADO PISO 2 costado noroccidental edificio hospitalizados por ducto de 1-1/4" con cable 3x6+1X4+ 6T </t>
  </si>
  <si>
    <t>39.4</t>
  </si>
  <si>
    <t xml:space="preserve">Acometida desde UPS existente en piso 4 hasta tablero T-REGULADO PISO 2 costado noroccidental edificio hospitalizados por ducto de 1-1/4" con cable 3x6+1X4+ 6T </t>
  </si>
  <si>
    <t>39.5</t>
  </si>
  <si>
    <t xml:space="preserve">Acometida desde tablero general de acometidas existente en primer piso hasta tablero T-AIRE ACONDICIONADO PISO 3  por ducto de 1-1/2" con cable 3x4+1X6+ 8T </t>
  </si>
  <si>
    <t>39.6</t>
  </si>
  <si>
    <t xml:space="preserve">Acometida desde tablero general de acometidas existente en primer piso hasta tablero T-AIRE ACONDICIONADO PISO 4  por ducto de 1-1/2" con cable 3x4+1X6+ 8T </t>
  </si>
  <si>
    <t>TABLEROS ELECTRICOS</t>
  </si>
  <si>
    <t>40.1</t>
  </si>
  <si>
    <t>Tablero Trifasico de 48 circuitos con espacio para totalizador de 3x80 Amp, (T- ALUMBRADO Y TOMAS COSTADO NOR ORIENTAL Y SUR ORIENTAL), incluye los totalizador y siguientes interruptores enchufables: 20 de 1x20A</t>
  </si>
  <si>
    <t>40.2</t>
  </si>
  <si>
    <t>Tablero tipo cofre de 24 circuitos, (T- REGULADO COSTADO NOR ORIENTAL Y SUR ORIENTAL), incluye los siguientes interruptores tipo riel :1 de 3x40, 18 de 1x20A,  el tablero debe incluir bypass de 3 posiciones y DPS</t>
  </si>
  <si>
    <t>40.3</t>
  </si>
  <si>
    <t>Tablero tipo cofre para aires  piso 3 y 4, incluye los siguientes interruptores tipo industrial :1 de 3x100, 6 de 3x40A, y 4 de 2x20 amp.</t>
  </si>
  <si>
    <t>40.4</t>
  </si>
  <si>
    <t>Breaker industrial de 3x125 arranque acometida aires pisos 3 y 4 instalar en Tablero general existente</t>
  </si>
  <si>
    <t>40.5</t>
  </si>
  <si>
    <t>Breaker industrial de 3x80 arranque acometida tableros de aliumbrado y tomas normales pisos  3 y 4 instalar en Tablero general existente</t>
  </si>
  <si>
    <t>LUMINARIAS</t>
  </si>
  <si>
    <t>41.1</t>
  </si>
  <si>
    <t>Lampara fluorescente 4x14 W tubo T-5 (incrustar)</t>
  </si>
  <si>
    <t>41.2</t>
  </si>
  <si>
    <t xml:space="preserve">Bala en aluminio 18 cms de diámetro con 2 bombillos de 26 W </t>
  </si>
  <si>
    <t>41.3</t>
  </si>
  <si>
    <t>Luminaria de emergencia tipo fluorescente con una hora de autonomía</t>
  </si>
  <si>
    <t>41.4</t>
  </si>
  <si>
    <t>BAla tipo LED (sobre lavamaos)</t>
  </si>
  <si>
    <t>41.5</t>
  </si>
  <si>
    <t>Lampara fluorescente (cabecera)</t>
  </si>
  <si>
    <t>41.6</t>
  </si>
  <si>
    <t>Alumbrado tipo penumbra</t>
  </si>
  <si>
    <t>RED DE VOZ Y DATOS</t>
  </si>
  <si>
    <t>42.1</t>
  </si>
  <si>
    <t>Gabinete Tipo Rack (existente)  el constructor deberá coordinar con el Dpto. de Tecnología la disponibilidad para la instalación de Patch Panel nuevos e instalarlos en el gabinete existente</t>
  </si>
  <si>
    <t>un</t>
  </si>
  <si>
    <t>42.2</t>
  </si>
  <si>
    <t xml:space="preserve">Multitoma vertical para conexión de equipos activos </t>
  </si>
  <si>
    <t>42.3</t>
  </si>
  <si>
    <t>Organizadores horizontales y verticales, cinta velcro y marcaciones</t>
  </si>
  <si>
    <t>gl</t>
  </si>
  <si>
    <t>42.4</t>
  </si>
  <si>
    <t>Ducto portacable de 20X8 cm tipo escalerilla (elèctrica)</t>
  </si>
  <si>
    <t>ml</t>
  </si>
  <si>
    <t>42.5</t>
  </si>
  <si>
    <t>Accesorio portacable de 20X8 cm tipo escalerilla (elèctrica)</t>
  </si>
  <si>
    <t>42.6</t>
  </si>
  <si>
    <t>Ducto portacable de 40X8 cm tipo escalerilla (datos)</t>
  </si>
  <si>
    <t>42.7</t>
  </si>
  <si>
    <t>Bandeja portacable de 40X8 cm tipo escalerilla (datos)</t>
  </si>
  <si>
    <t>42.8</t>
  </si>
  <si>
    <t>Canaleta perimetral de 15x4 cm Red voz y datos</t>
  </si>
  <si>
    <t>42.9</t>
  </si>
  <si>
    <t xml:space="preserve">Tuberia EMT 3/4 entre bandeja comunicaciones salida datos </t>
  </si>
  <si>
    <t>42.10</t>
  </si>
  <si>
    <t>Troquel triple  para canaleta (2 eléctricos + 1 datos)</t>
  </si>
  <si>
    <t>42.11</t>
  </si>
  <si>
    <t>Salida para toma regulada (Incluye toma Polo Aislado Hospital y cableado trenzado en 3X12)</t>
  </si>
  <si>
    <t>42.12</t>
  </si>
  <si>
    <t>Jack categoria 6 A</t>
  </si>
  <si>
    <t>42.13</t>
  </si>
  <si>
    <t>Cable UTP categoria 6 A</t>
  </si>
  <si>
    <t>42.14</t>
  </si>
  <si>
    <t>Certificación cableado UTP</t>
  </si>
  <si>
    <t>42.15</t>
  </si>
  <si>
    <t>Face plate Plano</t>
  </si>
  <si>
    <t>42.16</t>
  </si>
  <si>
    <t>Patch Cord Cat. 6 A de 3 mts  (10 pies) de longitud</t>
  </si>
  <si>
    <t>42.17</t>
  </si>
  <si>
    <t>Patch Cord Cat. 6A de 2 mts (7 pies) de longitud</t>
  </si>
  <si>
    <t>42.18</t>
  </si>
  <si>
    <t>Patc panel de 48 puertos cat. 6A</t>
  </si>
  <si>
    <t>42.19</t>
  </si>
  <si>
    <t>Switch marca HP línea procurve, 48 puertos RJ-45 10/100/1000 con detección automática, 4 puertos SFP Gigabit Ethernet fijos, 2 puertos frontales SFP+ de 10 GbE , 2 ranuras de módulo de ampliación</t>
  </si>
  <si>
    <t>42.20</t>
  </si>
  <si>
    <t>Interconexiòn desde Data Center ubicado en piso 1 hasta centro de cableado pisos 3 y 4. Incluye Fibra optica multimodos de 12 hilos OM4, con sus respectivos tranceivers de 1GB (2 por cada piso Tipo LC), patch cord de fibra 2 metros certificados y una bandeja para fibra optica de 12 hilos tipo LC duplex multimodo, adaptadores, terminales de bronce fosforado con sus respectivas certificaciones.</t>
  </si>
  <si>
    <t>42.21</t>
  </si>
  <si>
    <t>Acces point marca HP linea Procurve, con adaptador POE, conector ETHERNET 1 Gb y transmision de datos a 300 mbps con tecnologia MIMO, dual radio 2.4 y 5.0 GHZ.</t>
  </si>
  <si>
    <t>Un</t>
  </si>
  <si>
    <t>RED DETECCION DE INCENDIO</t>
  </si>
  <si>
    <t>El contratista deberá coordinar con la interventoria las marcas y calidades de los equipos a instalar a fin de que sean compatibles con el sistema existente en el hospital</t>
  </si>
  <si>
    <t>43.1</t>
  </si>
  <si>
    <t>Salida detección de humos en Tubo EMT 3/4", incluye cableado en cable lstp</t>
  </si>
  <si>
    <t>43.2</t>
  </si>
  <si>
    <t>Detector de humo FOTOELECTRICO</t>
  </si>
  <si>
    <t>43.3</t>
  </si>
  <si>
    <t>Suministro e instalación estación manual.</t>
  </si>
  <si>
    <t>43.4</t>
  </si>
  <si>
    <t xml:space="preserve">Suministro e instalación sirena estrobo. </t>
  </si>
  <si>
    <t>43.5</t>
  </si>
  <si>
    <t>Panel detección de incendio para 16 zonas incluye baterías de 12 Voltios</t>
  </si>
  <si>
    <t>43.6</t>
  </si>
  <si>
    <t>Configuración del sistema y puesta en marcha</t>
  </si>
  <si>
    <t>glb</t>
  </si>
  <si>
    <t>43.7</t>
  </si>
  <si>
    <t>Interconexiòn entre red existente detecciòn y pisos 3 y 4</t>
  </si>
  <si>
    <t>RED DE CIRCUITO CERRADO DE TV</t>
  </si>
  <si>
    <t>El contratista deberá coordinar con el encargado del manejo de este sistema la compatibilidad de las camaras, DVRS y equipos a instalar con lo existente en el hospital</t>
  </si>
  <si>
    <t>44.1</t>
  </si>
  <si>
    <t>Salida para camara CCTV en tubo 3/4" EMT, con cable UTP cat. 6</t>
  </si>
  <si>
    <t>44.2</t>
  </si>
  <si>
    <t>Camara Tipo ANALOGO Lente Varifocal 750 Pixels</t>
  </si>
  <si>
    <t>44.3</t>
  </si>
  <si>
    <t>DVR 16 CANALES,VIDEO/AUDIO CON COMPRESION, SOPORTA Hasta 2000gb, Incluye softaware y configuración</t>
  </si>
  <si>
    <t>44.4</t>
  </si>
  <si>
    <t>Monitor LCD 24"</t>
  </si>
  <si>
    <t>44.5</t>
  </si>
  <si>
    <t>Interconexiòn entre red existente circuito cerrado de TV hasta pisos 3 y 4 en cable UTP Cat 6</t>
  </si>
  <si>
    <t>RED DE SONIDO AMBIENTAL</t>
  </si>
  <si>
    <t>El contratista deberá coordinar con el encargado del manejo de este sistema la compatibilidad de los parlantes y equipos a instalar con lo existente en el hospital</t>
  </si>
  <si>
    <t>45.1</t>
  </si>
  <si>
    <t>Salida para sonido en techo tubo 3/4" EMT, con cable oxigenado calibre 16</t>
  </si>
  <si>
    <t>45.2</t>
  </si>
  <si>
    <t>Salida para consola de sonido en CENTRAL DE ENFERMERIA,  tubo 3/4" EMT, con cable oxigenado calibre 16</t>
  </si>
  <si>
    <t>45.3</t>
  </si>
  <si>
    <t>Parlante 20cm diametro 15 w</t>
  </si>
  <si>
    <t>45.4</t>
  </si>
  <si>
    <t>Consola de sonido para 20 canales</t>
  </si>
  <si>
    <t>45.5</t>
  </si>
  <si>
    <t>Interconexiòn entre red existente sonido hasta salidas en pisos 3 y 4</t>
  </si>
  <si>
    <t>RED LLAMADO DE ENFERMERAS</t>
  </si>
  <si>
    <t>46.1</t>
  </si>
  <si>
    <t>Salida para pulsador llamado enfermeras</t>
  </si>
  <si>
    <t>46.2</t>
  </si>
  <si>
    <t>Salida luz llamado de enfermeras</t>
  </si>
  <si>
    <t>46.3</t>
  </si>
  <si>
    <t>Salida consola llamada de enfemeras en Central de enfermería</t>
  </si>
  <si>
    <t>46.4</t>
  </si>
  <si>
    <t>Consola llamado de enfermeras</t>
  </si>
  <si>
    <t>46.5</t>
  </si>
  <si>
    <t>Pulsador llamado de enferemeras</t>
  </si>
  <si>
    <t>46.6</t>
  </si>
  <si>
    <t xml:space="preserve">Indicador llamado de enfermeras (habitaciones) </t>
  </si>
  <si>
    <t>TOTAL RED ELECTRICA</t>
  </si>
  <si>
    <t>REDES DE GASES</t>
  </si>
  <si>
    <t>REDES GASES</t>
  </si>
  <si>
    <t>47.1</t>
  </si>
  <si>
    <t>SUMINISTRO E INSTALACION DE TUBERÍA DE COBRE TIPO K DIAMETRO 1/2"</t>
  </si>
  <si>
    <t>47.2</t>
  </si>
  <si>
    <t>SUMINISTRO E INSTALACION DE ACCESORIOS DE COBRE DIAMETRO 1/2" (CODO,UNION,TEE,REDUCCION)</t>
  </si>
  <si>
    <t>47.3</t>
  </si>
  <si>
    <t>SUMINISTRO E INSTALACION DE TUBERÍA DE COBRE TIPO K DIAMETRO 3/4"</t>
  </si>
  <si>
    <t>47.4</t>
  </si>
  <si>
    <t>SUMINISTRO E INSTALACION DE ACCESORIOS DE COBRE DIAMETRO 3/4" (CODO,UNION,TEE,REDUCCION)</t>
  </si>
  <si>
    <t>47.5</t>
  </si>
  <si>
    <t>SUMINISTRO E INSTALACION DE TUBERÍA DE COBRE TIPO K DIAMETRO 1"</t>
  </si>
  <si>
    <t>47.6</t>
  </si>
  <si>
    <t>SUMINISTRO E INSTALACION DE ACCESORIOS DE COBRE DIAMETRO 1" (CODO,UNION,TEE,REDUCCION)</t>
  </si>
  <si>
    <t>47.7</t>
  </si>
  <si>
    <t>PINTURA DE TUBERÍA DE COBRE DIAMETRO 1/2"</t>
  </si>
  <si>
    <t>47.8</t>
  </si>
  <si>
    <t>PINTURA DE TUBERÍA DE COBRE DIAMETRO 3/4"</t>
  </si>
  <si>
    <t>47.9</t>
  </si>
  <si>
    <t>PINTURA DE TUBERÍA DE COBRE DIAMETRO 1"</t>
  </si>
  <si>
    <t>47.10</t>
  </si>
  <si>
    <t>SUMINISTRO E INSTALACION DE VÁLVULA DE CORTE EN BRONCE, DIÁMETRO 1/2" INCLUYE RACORES EN BRONCE.</t>
  </si>
  <si>
    <t>47.11</t>
  </si>
  <si>
    <t>SUMINISTRO E INSTALACION DE VÁLVULA DE CORTE EN BRONCE, DIÁMETRO 3/4" INCLUYE RACORES EN BRONCE.</t>
  </si>
  <si>
    <t>47.12</t>
  </si>
  <si>
    <t>SUMINISTRO E INSTALACION DE VÁLVULA DE CORTE EN BRONCE, DIÁMETRO 1" INCLUYE RACORES EN BRONCE.</t>
  </si>
  <si>
    <t>47.13</t>
  </si>
  <si>
    <t>CAJA DE VÁLVULAS CON VÁLVULAS EN SS TIPO 4 TORNILLOS 600 WOG. DIÁMETROS:1/2"-1"-3/4",FABRICACIÓN NACIONAL. INCLUYE INSTALACIÓN.</t>
  </si>
  <si>
    <t>47.14</t>
  </si>
  <si>
    <t>ALARMA MAESTRA DE PISO CON ACCIONAMIENTO SONORO Y VISUAL PARA RED DE OXIGENO, AIRE MEDICINAL Y VACIO</t>
  </si>
  <si>
    <t>47.15</t>
  </si>
  <si>
    <t>CORTE DE GASES, CONEXIÓN DE RED NUEVA A RED EXISTENTE, DESMONTE  TOMAS Y TUBERÍA EXISTENTE.</t>
  </si>
  <si>
    <t>47.16</t>
  </si>
  <si>
    <t>PRUEBAS RED DE OXIGENO</t>
  </si>
  <si>
    <t>47.17</t>
  </si>
  <si>
    <t>PRUEBAS RED DE VACIO</t>
  </si>
  <si>
    <t>47.18</t>
  </si>
  <si>
    <t>PRUEBAS RED DE AIRE COMPRIMIDO</t>
  </si>
  <si>
    <t>47.19</t>
  </si>
  <si>
    <t>SOPORTE PARA TRES TUBERIAS DE COBRE</t>
  </si>
  <si>
    <t>47.20</t>
  </si>
  <si>
    <t>SUMINISTRO E INSTALACIÓN DE PANEL DE CABECERA EN LAMINA CR QUE INCLUYE 4 TOMAS ELÉCTRICAS, 3 TOMAS DE GASES MEDICINALES, TOMAS DE VOZ Y DATOS, LAMPARA DE PROCEDIMIENTO,LAMPARA DE LUZ INDIRECTA, 3 INTERRUPTORES Y BRAZO SOPORTE PARA BOMBA DE INFUSION Y PORTASUERO, SEGÚN DISEÑO.</t>
  </si>
  <si>
    <t>TOTAL DE REDES DE GASES</t>
  </si>
  <si>
    <t>SISTEMA DE VENTILACIÓN</t>
  </si>
  <si>
    <t>SISTEMA DE VENTILACION MECANICA</t>
  </si>
  <si>
    <t>SISTEMA DE VENTILACION - HABITACIONES DE HOSPITALIZACION 3ER PISO. NOR-ORIENTAL</t>
  </si>
  <si>
    <t>UNIDAD DE SUMINISTRO</t>
  </si>
  <si>
    <t>Caracteristicas de Operación</t>
  </si>
  <si>
    <t>CLASE DE AIRE: I00</t>
  </si>
  <si>
    <t>CAMBIOS POR HORA: 6</t>
  </si>
  <si>
    <t>48.1</t>
  </si>
  <si>
    <t>SUMINISTRO E INSTALACION DE PLENUM, FABRICADO EN LÁMINA CR CALIBRE 18 DE 800 X 750 X 750  MM. CON COMPUERTAS DE INSPECCIÓN ABATIBLES PARA ACCEDER A LOS PANELES DE FILTRACIÓN Y MANTENIMIENTO. EL ACABADO PINTURA ELECTROESTATICA.</t>
  </si>
  <si>
    <t>48.2</t>
  </si>
  <si>
    <t>SUMINISTRO E INSTALACION DE VENTILADOR CENTRIFUGO</t>
  </si>
  <si>
    <t>TIPO: BISW</t>
  </si>
  <si>
    <t>TAMAÑO: 13</t>
  </si>
  <si>
    <t>CAUDAL: 1453 CFM</t>
  </si>
  <si>
    <t>ARREGLO: 1 (Poleas y Correas)</t>
  </si>
  <si>
    <t>ENTRADA: Sencilla</t>
  </si>
  <si>
    <t>PRESIÓN: 2.5"    C.A.</t>
  </si>
  <si>
    <t>POTENCIA: 2 HP/1800/220/440V</t>
  </si>
  <si>
    <t>DESCARGA: HORIZONTAL</t>
  </si>
  <si>
    <t>MATERIAL ROTOR: HR</t>
  </si>
  <si>
    <t>MATERIAL CARCAZA: HR</t>
  </si>
  <si>
    <t>MATERIAL BASE: HR</t>
  </si>
  <si>
    <t xml:space="preserve">CHUMACERAS: SY </t>
  </si>
  <si>
    <t>ACABADO: PINTURA ELECTROESTATICA</t>
  </si>
  <si>
    <t>48.3</t>
  </si>
  <si>
    <t>SUMINISTRO E INSTALACION DE PREFILTROS</t>
  </si>
  <si>
    <t>TIPO:  PANEL DESECHABLE</t>
  </si>
  <si>
    <t>TAMAÑO:  24 X 24 X 2"</t>
  </si>
  <si>
    <t>PRESIÓN:  .32" C.A.</t>
  </si>
  <si>
    <t>EFICIENCIA:  35%</t>
  </si>
  <si>
    <t>48.4</t>
  </si>
  <si>
    <t>SUMINISTRO E INSTALACION DE FILTROS INTERMEDIOS</t>
  </si>
  <si>
    <t>TAMAÑO:  24 X 24 X 4"</t>
  </si>
  <si>
    <t>EFICIENCIA:  65%</t>
  </si>
  <si>
    <t>48.5</t>
  </si>
  <si>
    <t>SUMINISTRO E INSTALACION DE FILTROS TERMINALES</t>
  </si>
  <si>
    <t>PRESIÓN:  0.5" C.A.</t>
  </si>
  <si>
    <t>EFICIENCIA:  95%</t>
  </si>
  <si>
    <t>48.6</t>
  </si>
  <si>
    <t>SUMINISTRO E INSTALACION DE DUCTOS FABRICADOS EN LÁMINA GALVANIZADA, CALIBRE 24 EN SECCIÓN RECTANGULAR, CON UNIONES DE EMPALME, CODOS, DESVÍOS, PIEZAS TERMI NALES, BRIDAS DE EMPALME Y ACCESORIOS PARA MONTAJE EN GENERAL</t>
  </si>
  <si>
    <t>KG</t>
  </si>
  <si>
    <t>48.7</t>
  </si>
  <si>
    <t>SUMINISTRO E INSTALACION DE DIFUSORES</t>
  </si>
  <si>
    <t>TIPO:  MARCO DESCOLGADO</t>
  </si>
  <si>
    <t>CLASE:  CON DAMPER</t>
  </si>
  <si>
    <t>MATERIAL:  ALUMINIO EXTRUIDO</t>
  </si>
  <si>
    <t>TAMAÑO:    9" X 9"</t>
  </si>
  <si>
    <t>48.8</t>
  </si>
  <si>
    <t>SUMINISTRO E INSTALACION DE DIFERENCIAL DE PRESION</t>
  </si>
  <si>
    <t>TIPO:  MAGNEHELIC</t>
  </si>
  <si>
    <t>UNIDAD DE EXTRACCION</t>
  </si>
  <si>
    <t>49.1</t>
  </si>
  <si>
    <t>SUMINISTRO E INSTALACION DE PLENUM, FABRICADO EN LÁMINA COLD ROLLED,  CALIBRE 18 DE 800 X 1350 X 750 MM. CON COMPUERTAS DE INSPECCIÓN ABATIBLES PARA MANTENIMIENTO Y COMPARTIMENTOS PARA 2 PANELES DE FILTRACIÓN EL ACABADO SERÁ EN PINTURA ELÉCTROSTATICA.</t>
  </si>
  <si>
    <t>49.2</t>
  </si>
  <si>
    <t>SUMINISTRO E INSTALACION DE EXTRACTOR  CENTRIFUGO</t>
  </si>
  <si>
    <t>TAMAÑO: 12</t>
  </si>
  <si>
    <t>CAUDAL: 1000 CFM</t>
  </si>
  <si>
    <t>ARREGLO: 9 (Poleas y Correas)</t>
  </si>
  <si>
    <t>ENTRADA: Sencillo</t>
  </si>
  <si>
    <t>PRESIÓN: 2,5"    C.A.</t>
  </si>
  <si>
    <t>POTENCIA: 1,5 HP/1800/220/440V</t>
  </si>
  <si>
    <t>DESCARGA: VERTICAL</t>
  </si>
  <si>
    <t>MATERIAL ROTOR: LAMINA HR</t>
  </si>
  <si>
    <t>MATERIAL CARCAZA: LAMINA HR</t>
  </si>
  <si>
    <t>MATERIAL BASE: LAMINA HR</t>
  </si>
  <si>
    <t>ACABADO: PINTURA ELECTROSTATICA</t>
  </si>
  <si>
    <t>49.3</t>
  </si>
  <si>
    <t>49.4</t>
  </si>
  <si>
    <t>49.5</t>
  </si>
  <si>
    <t>49.6</t>
  </si>
  <si>
    <t>49.7</t>
  </si>
  <si>
    <t>SUMINISTRO E INSTALACION DE REJILLAS</t>
  </si>
  <si>
    <t>TIPO:  CUBOS</t>
  </si>
  <si>
    <t>TAMAÑO:    8" X 8"</t>
  </si>
  <si>
    <t>49.8</t>
  </si>
  <si>
    <t>SISTEMA DE VENTILACION - BAÑOS HABITACIONES DE HOSPITALIZACION TERCER PISO NOR-ORIENTAL</t>
  </si>
  <si>
    <t>UNIDAD DE EXTRACCIÓN</t>
  </si>
  <si>
    <t>50.1</t>
  </si>
  <si>
    <t>50.2</t>
  </si>
  <si>
    <t>SUMINISTRO E INSTALACION DE EXTRACTOR  CENTRIFUGO.</t>
  </si>
  <si>
    <t>CAUDAL: 1050 CFM</t>
  </si>
  <si>
    <t>PRESIÓN: 1"    C.A.</t>
  </si>
  <si>
    <t>POTENCIA: 1 H.P 220/440 V.</t>
  </si>
  <si>
    <t>50.3</t>
  </si>
  <si>
    <t>50.4</t>
  </si>
  <si>
    <t>50.5</t>
  </si>
  <si>
    <t>50.6</t>
  </si>
  <si>
    <t>50.7</t>
  </si>
  <si>
    <t>SISTEMA ELECTRICO</t>
  </si>
  <si>
    <t>51.1</t>
  </si>
  <si>
    <t>SUMINISTRO E INSTALACION DE TABLERO ELECTRICO PARA SISTEMA VENTILACION MECANICA TERCER PISO NOR-ORIENTAL</t>
  </si>
  <si>
    <t>51.2</t>
  </si>
  <si>
    <t>ACOMETIDA ELECTRICA DESDE TABLERO PRINCIPAL PRIMER PISO ALTABLERO ELECTRICO VENTILACION MECANICA TERCER PISO NOR-ORIENTAL EN 3x8+1X8+1X8T+1Ø1" EMT</t>
  </si>
  <si>
    <t>51.3</t>
  </si>
  <si>
    <t>ALIMENTADOR ELECTRICO DESDE TABLERO VENTILACION TERCER PISO AL CADA MOTOR DEL SISTEMA TERCER PISO NOR-ORIENTAL EN 3x10+1X10T+1Ø3/4" EMT</t>
  </si>
  <si>
    <t>51.4</t>
  </si>
  <si>
    <t>SUMINISTRO E INSTALACION EN TABLERO PRINCIPAL PRIMER PISO DE INTERRUPTOR TERMOMAGNETICO INDUTRIAL 3X20AMP. INCLUYE PUENTES DE CONEXIÓN.</t>
  </si>
  <si>
    <t>SUBTOTAL SISTEMA DE VENTILACION MECANICA 3ER PISO. NOR-ORIENTAL</t>
  </si>
  <si>
    <t>SISTEMA DE VENTILACION -PACIENTES AISLADOS  3ER PISO. NOR - ORIENTAL</t>
  </si>
  <si>
    <t>CAMBIOS POR HORA: 12</t>
  </si>
  <si>
    <t>52.1</t>
  </si>
  <si>
    <t>SUMINISTRO E INSTALACION DE PLENUM, FABRICADO EN LÁMINA CR CALIBRE 18 DE 800 X 750 X 750  MM. CON COMPUERTAS DE INSPECCIÓN ABATIBLES PARA ACCEDER A LOS PANELES DE FILTRACIÓN Y MANTENIMIENTO. EL ACABADO PINTURA ELECTROSTATICA.</t>
  </si>
  <si>
    <t>52.2</t>
  </si>
  <si>
    <t>TAMAÑO: 15</t>
  </si>
  <si>
    <t>CAUDAL: 2234 CFM</t>
  </si>
  <si>
    <t>POTENCIA: 3 HP/1800/220/440V</t>
  </si>
  <si>
    <t>52.3</t>
  </si>
  <si>
    <t>52.4</t>
  </si>
  <si>
    <t>52.5</t>
  </si>
  <si>
    <t>52.6</t>
  </si>
  <si>
    <t>52.7</t>
  </si>
  <si>
    <t>52.8</t>
  </si>
  <si>
    <t>53.1</t>
  </si>
  <si>
    <t>53.2</t>
  </si>
  <si>
    <t>53.3</t>
  </si>
  <si>
    <t>53.4</t>
  </si>
  <si>
    <t>53.5</t>
  </si>
  <si>
    <t>53.6</t>
  </si>
  <si>
    <t>53.7</t>
  </si>
  <si>
    <t>53.8</t>
  </si>
  <si>
    <t>TOTAL SISTEMA DE VENTILACIÓN</t>
  </si>
  <si>
    <t>REFORZAMIENTO ESTRUCTURAL</t>
  </si>
  <si>
    <t xml:space="preserve"> REFORZAMIENTO ESTRUCTURAL Y CIMENTACIÓN ESTRUCTURA</t>
  </si>
  <si>
    <t>54.1</t>
  </si>
  <si>
    <t xml:space="preserve">RECALCE DE COLUMNAS CON FIBRA DE VIDRIO MBRACE EG 900 (EL INSTITUTO NACIONAL DE CANCEROLOGIA SÓLO SUMINISTRARA LA TELA Ó TEJIDO MBRACE EG 900). INCLUYE DEMOLICIÓN, REPARACIÓN, PREPARACIÓN, REDONDEO DE BORDES, MORTEROS DE REPARACIÓN EMACO S88C Ó CONCRESIVE PANEL, MBRACE PRIMER, MBRACE SATURANT, FILLER F3, INSTALACION DEL SISTEMA DE BANDAS DE MBRACE EG 900, PROTECCIÓN. ENSAYOS DE PULL OFF ADHERENCIA SOBRE EL SUSTRATO, MORTERO DE REPARACIÓN, Y SISTEMA MBRACE EG 900. LA UNIDAD DE MEDIDA ES POR ML DE SISTEMA MBRACE EG 900 DE 0.075 M DE ANCHO A INSTALAR SEGUN No. 1 Detalles del reforzamiento con el sistema CFRP- BLOQUES DE CONCRETO para las pantallas. Planos No. 3 y 4 EDIF A3-PL-3,4 para las pantallas y columnas entre pantallas </t>
  </si>
  <si>
    <t>54.2</t>
  </si>
  <si>
    <t xml:space="preserve">REFORZAMIENTO ESTRUCTURAL CON BLOQUES DE CONCRETO Y SISTEMA DE BANDAS DE FIBRA DE CARBONO MBRACE CF 160 (EL INSTITUTO NACIONAL DE CANCEROLOGIA SÓLO SUMINISTRARA LA TELA Ó TEJIDO MBRACE CF 160 Y LOS BLOQUES DE CONCRETO) INCLUYE DEMOLICIÓN, REPARACIÓN, PREPARACIÓN, REDONDEO DE BORDES, MORTEROS DE REPARACIÓN EMACO S88C Ó CONCRESIVE PANEL, MBRACE PRIMER, MBRACE SATURANT, FILLER F3, INSTALACION DEL SISTEMA DE BANDAS DE MBRACE CF 160, PROTECCIÓN. ENSAYOS DE PULL OFF ADHERENCIA SOBRE EL SUSTRATO, MORTERO DE REPARACIÓN, Y SISTEMA MBRACE EG 900. ANCLAJES CON EL SISTEMA MBRACE CF 160 A LAS VIGAS Y COLUMNAS QUE CONFINAN LOS MUROS PANTALLA, INSTALACIÓN DE LOS BLOQUES CON TRASIEGO DESDE EL DEPOSITO A LOS PISOS A INTERVENIR, MORTERO DE PEGA DE MÍNIMO F´c 3000 psi - 210 kg/cm2. LA UNIDAD DE MEDIDA ES POR M2 DE PANTALLA QUE SE VA A REFORZAR CON LOS BLOUES Y SISTEMA MBRACE CF 160 A INSTALAR SEGUN No. 1 Detalles del reforzamiento con el sistema CFRP- BLOQUES DE CONCRETO para las pantallas. Planos No. 3 y 4 EDIF A3-PL-3,4 para las pantallas y columnas entre pantallas </t>
  </si>
  <si>
    <t>TOTAL REFORZAMIENTO</t>
  </si>
  <si>
    <t>COSTO DIRECTO</t>
  </si>
  <si>
    <t>ADMINISTRACION</t>
  </si>
  <si>
    <t>IMPREVISTOS</t>
  </si>
  <si>
    <t>UTILIDAD</t>
  </si>
  <si>
    <t>IVA SOBRE UTILIDAD</t>
  </si>
  <si>
    <t>AJUSTE</t>
  </si>
  <si>
    <t>COSTO TOTAL</t>
  </si>
  <si>
    <t>ANEXO No. 5</t>
  </si>
  <si>
    <t>CANTIDADES DE OBRA TERCER(3°) y (4°) PISO COSTADO NOR-ORIENTAL HOSPITALIZADOS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</si>
</sst>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0.0"/>
    <numFmt numFmtId="165" formatCode="&quot;$&quot;\ #,##0.00"/>
    <numFmt numFmtId="166" formatCode="_-&quot;$&quot;* #,##0.00_-;\-&quot;$&quot;* #,##0.00_-;_-&quot;$&quot;* &quot;-&quot;??_-;_-@_-"/>
    <numFmt numFmtId="167" formatCode="_([$$-240A]\ * #,##0.00_);_([$$-240A]\ * \(#,##0.00\);_([$$-240A]\ * &quot;-&quot;??_);_(@_)"/>
    <numFmt numFmtId="168" formatCode="_-* #,##0.00_-;\-* #,##0.00_-;_-* &quot;-&quot;??_-;_-@_-"/>
    <numFmt numFmtId="169" formatCode="_ &quot;$&quot;\ * #,##0.00_ ;_ &quot;$&quot;\ * \-#,##0.00_ ;_ &quot;$&quot;\ * &quot;-&quot;??_ ;_ @_ "/>
    <numFmt numFmtId="170" formatCode="&quot;$&quot;#,##0.00"/>
    <numFmt numFmtId="171" formatCode="&quot;$&quot;\ #,##0"/>
    <numFmt numFmtId="172" formatCode="_ [$€]\ * #,##0.00_ ;_ [$€]\ * \-#,##0.00_ ;_ [$€]\ * &quot;-&quot;??_ ;_ @_ "/>
    <numFmt numFmtId="173" formatCode="_-* #,##0_-;\-* #,##0_-;_-* &quot;-&quot;_-;_-@_-"/>
    <numFmt numFmtId="174" formatCode="_-* #,##0.00\ _€_-;\-* #,##0.00\ _€_-;_-* &quot;-&quot;??\ _€_-;_-@_-"/>
    <numFmt numFmtId="175" formatCode="_-* #,##0.00\ _P_t_s_-;\-* #,##0.00\ _P_t_s_-;_-* &quot;-&quot;??\ _P_t_s_-;_-@_-"/>
    <numFmt numFmtId="176" formatCode="_ * #,##0.00_ ;_ * \-#,##0.00_ ;_ * &quot;-&quot;??_ ;_ @_ "/>
    <numFmt numFmtId="177" formatCode="&quot;$&quot;\ #,##0.00;&quot;$&quot;\ \-#,##0.00"/>
    <numFmt numFmtId="178" formatCode="_-&quot;US&quot;* #,##0.00_-;\-&quot;US&quot;* #,##0.00_-;_-&quot;US&quot;* &quot;-&quot;??_-;_-@_-"/>
  </numFmts>
  <fonts count="18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i/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7.9"/>
      <color indexed="8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i/>
      <sz val="11"/>
      <name val="Calibri"/>
      <family val="2"/>
    </font>
    <font>
      <sz val="10"/>
      <name val="Helv"/>
      <charset val="204"/>
    </font>
    <font>
      <sz val="12"/>
      <name val="Calibri"/>
      <family val="2"/>
    </font>
    <font>
      <sz val="10"/>
      <name val="Calibri"/>
      <family val="2"/>
    </font>
    <font>
      <sz val="11"/>
      <color indexed="1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58">
    <xf numFmtId="0" fontId="0" fillId="0" borderId="0"/>
    <xf numFmtId="169" fontId="11" fillId="0" borderId="0" applyFill="0" applyBorder="0" applyAlignment="0" applyProtection="0"/>
    <xf numFmtId="9" fontId="11" fillId="0" borderId="0" applyFill="0" applyBorder="0" applyAlignment="0" applyProtection="0"/>
    <xf numFmtId="0" fontId="2" fillId="0" borderId="0"/>
    <xf numFmtId="166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0" borderId="0"/>
    <xf numFmtId="0" fontId="12" fillId="0" borderId="0"/>
    <xf numFmtId="0" fontId="14" fillId="0" borderId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169" fontId="11" fillId="0" borderId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18" borderId="3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28">
    <xf numFmtId="0" fontId="0" fillId="0" borderId="0" xfId="0"/>
    <xf numFmtId="0" fontId="4" fillId="0" borderId="0" xfId="3" applyNumberFormat="1" applyFont="1" applyFill="1" applyBorder="1" applyAlignment="1" applyProtection="1">
      <alignment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8" fillId="3" borderId="1" xfId="0" applyNumberFormat="1" applyFont="1" applyFill="1" applyBorder="1" applyAlignment="1" applyProtection="1">
      <alignment horizontal="center" vertical="center"/>
    </xf>
    <xf numFmtId="164" fontId="8" fillId="3" borderId="4" xfId="0" applyNumberFormat="1" applyFont="1" applyFill="1" applyBorder="1" applyAlignment="1" applyProtection="1">
      <alignment horizontal="center" vertical="center" wrapText="1"/>
    </xf>
    <xf numFmtId="164" fontId="8" fillId="3" borderId="5" xfId="0" applyNumberFormat="1" applyFont="1" applyFill="1" applyBorder="1" applyAlignment="1" applyProtection="1">
      <alignment horizontal="center" vertical="center" wrapText="1"/>
    </xf>
    <xf numFmtId="165" fontId="8" fillId="3" borderId="5" xfId="0" applyNumberFormat="1" applyFont="1" applyFill="1" applyBorder="1" applyAlignment="1" applyProtection="1">
      <alignment horizontal="center" vertical="center"/>
    </xf>
    <xf numFmtId="167" fontId="8" fillId="3" borderId="5" xfId="4" applyNumberFormat="1" applyFont="1" applyFill="1" applyBorder="1" applyAlignment="1" applyProtection="1">
      <alignment horizontal="center" vertical="center"/>
    </xf>
    <xf numFmtId="167" fontId="8" fillId="3" borderId="6" xfId="4" applyNumberFormat="1" applyFont="1" applyFill="1" applyBorder="1" applyAlignment="1" applyProtection="1">
      <alignment horizontal="center" vertical="center"/>
    </xf>
    <xf numFmtId="167" fontId="8" fillId="3" borderId="0" xfId="4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 wrapText="1"/>
    </xf>
    <xf numFmtId="0" fontId="7" fillId="2" borderId="8" xfId="0" applyNumberFormat="1" applyFont="1" applyFill="1" applyBorder="1" applyAlignment="1" applyProtection="1">
      <alignment horizontal="center" vertical="center"/>
    </xf>
    <xf numFmtId="164" fontId="7" fillId="2" borderId="8" xfId="0" applyNumberFormat="1" applyFont="1" applyFill="1" applyBorder="1" applyAlignment="1" applyProtection="1">
      <alignment horizontal="center"/>
    </xf>
    <xf numFmtId="165" fontId="7" fillId="2" borderId="8" xfId="0" applyNumberFormat="1" applyFont="1" applyFill="1" applyBorder="1" applyAlignment="1" applyProtection="1">
      <alignment horizontal="center"/>
    </xf>
    <xf numFmtId="167" fontId="8" fillId="2" borderId="8" xfId="4" applyNumberFormat="1" applyFont="1" applyFill="1" applyBorder="1" applyAlignment="1" applyProtection="1">
      <alignment horizontal="right"/>
    </xf>
    <xf numFmtId="0" fontId="7" fillId="2" borderId="6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 applyProtection="1">
      <alignment horizontal="right"/>
    </xf>
    <xf numFmtId="165" fontId="7" fillId="2" borderId="6" xfId="5" applyNumberFormat="1" applyFont="1" applyFill="1" applyBorder="1" applyAlignment="1">
      <alignment horizontal="center"/>
    </xf>
    <xf numFmtId="167" fontId="7" fillId="2" borderId="6" xfId="5" applyNumberFormat="1" applyFont="1" applyFill="1" applyBorder="1" applyAlignment="1" applyProtection="1">
      <alignment horizontal="right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justify" vertical="justify"/>
    </xf>
    <xf numFmtId="165" fontId="7" fillId="2" borderId="6" xfId="5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justify" vertical="justify"/>
    </xf>
    <xf numFmtId="0" fontId="7" fillId="2" borderId="5" xfId="0" applyFont="1" applyFill="1" applyBorder="1" applyAlignment="1">
      <alignment horizontal="center" vertical="center"/>
    </xf>
    <xf numFmtId="165" fontId="7" fillId="2" borderId="5" xfId="5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vertical="center" wrapText="1"/>
    </xf>
    <xf numFmtId="165" fontId="10" fillId="3" borderId="7" xfId="0" applyNumberFormat="1" applyFont="1" applyFill="1" applyBorder="1" applyAlignment="1" applyProtection="1">
      <alignment horizontal="center" vertical="center" wrapText="1"/>
    </xf>
    <xf numFmtId="167" fontId="8" fillId="3" borderId="16" xfId="4" applyNumberFormat="1" applyFont="1" applyFill="1" applyBorder="1" applyAlignment="1" applyProtection="1">
      <alignment horizontal="right"/>
    </xf>
    <xf numFmtId="165" fontId="4" fillId="0" borderId="0" xfId="3" applyNumberFormat="1" applyFont="1" applyFill="1" applyBorder="1" applyAlignment="1" applyProtection="1">
      <alignment vertical="center"/>
    </xf>
    <xf numFmtId="165" fontId="7" fillId="2" borderId="8" xfId="5" applyNumberFormat="1" applyFont="1" applyFill="1" applyBorder="1" applyAlignment="1">
      <alignment horizontal="center"/>
    </xf>
    <xf numFmtId="0" fontId="7" fillId="2" borderId="8" xfId="3" applyFont="1" applyFill="1" applyBorder="1" applyAlignment="1">
      <alignment vertical="center" wrapText="1"/>
    </xf>
    <xf numFmtId="2" fontId="7" fillId="2" borderId="6" xfId="0" applyNumberFormat="1" applyFont="1" applyFill="1" applyBorder="1" applyAlignment="1" applyProtection="1">
      <alignment horizontal="right" vertical="center"/>
    </xf>
    <xf numFmtId="167" fontId="7" fillId="2" borderId="6" xfId="5" applyNumberFormat="1" applyFont="1" applyFill="1" applyBorder="1" applyAlignment="1" applyProtection="1">
      <alignment horizontal="right" vertical="center"/>
    </xf>
    <xf numFmtId="165" fontId="8" fillId="3" borderId="1" xfId="0" applyNumberFormat="1" applyFont="1" applyFill="1" applyBorder="1" applyAlignment="1" applyProtection="1">
      <alignment horizontal="center" vertical="center" wrapText="1"/>
    </xf>
    <xf numFmtId="167" fontId="8" fillId="3" borderId="1" xfId="4" applyNumberFormat="1" applyFont="1" applyFill="1" applyBorder="1" applyAlignment="1" applyProtection="1">
      <alignment horizontal="right"/>
    </xf>
    <xf numFmtId="0" fontId="8" fillId="2" borderId="6" xfId="0" applyFont="1" applyFill="1" applyBorder="1" applyAlignment="1">
      <alignment vertical="center"/>
    </xf>
    <xf numFmtId="164" fontId="7" fillId="2" borderId="6" xfId="0" applyNumberFormat="1" applyFont="1" applyFill="1" applyBorder="1" applyAlignment="1" applyProtection="1">
      <alignment horizontal="center"/>
    </xf>
    <xf numFmtId="165" fontId="7" fillId="2" borderId="6" xfId="0" applyNumberFormat="1" applyFont="1" applyFill="1" applyBorder="1" applyAlignment="1">
      <alignment horizontal="center"/>
    </xf>
    <xf numFmtId="167" fontId="8" fillId="2" borderId="6" xfId="4" applyNumberFormat="1" applyFont="1" applyFill="1" applyBorder="1" applyAlignment="1" applyProtection="1">
      <alignment horizontal="right"/>
    </xf>
    <xf numFmtId="167" fontId="8" fillId="3" borderId="3" xfId="4" applyNumberFormat="1" applyFont="1" applyFill="1" applyBorder="1" applyAlignment="1" applyProtection="1">
      <alignment horizontal="right"/>
    </xf>
    <xf numFmtId="0" fontId="8" fillId="2" borderId="6" xfId="0" applyFont="1" applyFill="1" applyBorder="1" applyAlignment="1">
      <alignment vertical="center" wrapText="1"/>
    </xf>
    <xf numFmtId="165" fontId="7" fillId="2" borderId="5" xfId="5" applyNumberFormat="1" applyFont="1" applyFill="1" applyBorder="1" applyAlignment="1">
      <alignment horizontal="center" vertical="center"/>
    </xf>
    <xf numFmtId="164" fontId="7" fillId="2" borderId="6" xfId="5" applyNumberFormat="1" applyFont="1" applyFill="1" applyBorder="1" applyAlignment="1" applyProtection="1">
      <alignment horizontal="center"/>
    </xf>
    <xf numFmtId="1" fontId="7" fillId="2" borderId="6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0" fontId="7" fillId="2" borderId="6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justify" vertical="justify" wrapText="1"/>
    </xf>
    <xf numFmtId="0" fontId="7" fillId="2" borderId="6" xfId="0" applyFont="1" applyFill="1" applyBorder="1" applyAlignment="1">
      <alignment horizontal="center" vertical="center" wrapText="1"/>
    </xf>
    <xf numFmtId="165" fontId="7" fillId="2" borderId="11" xfId="5" applyNumberFormat="1" applyFont="1" applyFill="1" applyBorder="1" applyAlignment="1">
      <alignment horizontal="center"/>
    </xf>
    <xf numFmtId="165" fontId="7" fillId="2" borderId="19" xfId="5" applyNumberFormat="1" applyFont="1" applyFill="1" applyBorder="1" applyAlignment="1">
      <alignment horizontal="center" vertical="center"/>
    </xf>
    <xf numFmtId="167" fontId="7" fillId="2" borderId="12" xfId="5" applyNumberFormat="1" applyFont="1" applyFill="1" applyBorder="1" applyAlignment="1" applyProtection="1">
      <alignment horizontal="right"/>
    </xf>
    <xf numFmtId="165" fontId="7" fillId="2" borderId="6" xfId="5" applyNumberFormat="1" applyFont="1" applyFill="1" applyBorder="1" applyAlignment="1">
      <alignment horizontal="center" vertical="center" wrapText="1"/>
    </xf>
    <xf numFmtId="165" fontId="7" fillId="2" borderId="20" xfId="5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 applyProtection="1">
      <alignment horizontal="center" vertical="center" wrapText="1"/>
    </xf>
    <xf numFmtId="165" fontId="8" fillId="3" borderId="1" xfId="0" applyNumberFormat="1" applyFont="1" applyFill="1" applyBorder="1" applyAlignment="1" applyProtection="1">
      <alignment horizontal="right" vertical="center" wrapText="1"/>
    </xf>
    <xf numFmtId="165" fontId="7" fillId="2" borderId="6" xfId="5" applyNumberFormat="1" applyFont="1" applyFill="1" applyBorder="1" applyAlignment="1" applyProtection="1">
      <alignment horizontal="center"/>
    </xf>
    <xf numFmtId="0" fontId="8" fillId="2" borderId="6" xfId="0" applyFont="1" applyFill="1" applyBorder="1" applyAlignment="1">
      <alignment horizontal="left" vertical="center"/>
    </xf>
    <xf numFmtId="165" fontId="8" fillId="3" borderId="7" xfId="0" applyNumberFormat="1" applyFont="1" applyFill="1" applyBorder="1" applyAlignment="1" applyProtection="1">
      <alignment horizontal="center" vertical="center" wrapText="1"/>
    </xf>
    <xf numFmtId="3" fontId="7" fillId="2" borderId="6" xfId="0" applyNumberFormat="1" applyFont="1" applyFill="1" applyBorder="1" applyAlignment="1">
      <alignment horizontal="center" vertical="top"/>
    </xf>
    <xf numFmtId="167" fontId="7" fillId="2" borderId="5" xfId="5" applyNumberFormat="1" applyFont="1" applyFill="1" applyBorder="1" applyAlignment="1" applyProtection="1">
      <alignment horizontal="right" vertical="center"/>
    </xf>
    <xf numFmtId="0" fontId="7" fillId="2" borderId="6" xfId="0" quotePrefix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 applyProtection="1">
      <alignment horizontal="center" vertical="center" wrapText="1"/>
    </xf>
    <xf numFmtId="165" fontId="7" fillId="2" borderId="6" xfId="0" applyNumberFormat="1" applyFont="1" applyFill="1" applyBorder="1" applyAlignment="1">
      <alignment horizontal="center" vertical="center"/>
    </xf>
    <xf numFmtId="165" fontId="7" fillId="2" borderId="6" xfId="7" applyNumberFormat="1" applyFont="1" applyFill="1" applyBorder="1" applyAlignment="1">
      <alignment horizontal="center" wrapText="1"/>
    </xf>
    <xf numFmtId="165" fontId="7" fillId="2" borderId="6" xfId="7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/>
    <xf numFmtId="165" fontId="4" fillId="0" borderId="23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left"/>
    </xf>
    <xf numFmtId="165" fontId="4" fillId="0" borderId="2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5" fontId="3" fillId="5" borderId="1" xfId="0" applyNumberFormat="1" applyFont="1" applyFill="1" applyBorder="1" applyAlignment="1">
      <alignment horizontal="right" vertical="center"/>
    </xf>
    <xf numFmtId="165" fontId="8" fillId="6" borderId="1" xfId="0" applyNumberFormat="1" applyFont="1" applyFill="1" applyBorder="1" applyAlignment="1" applyProtection="1">
      <alignment horizontal="center" vertical="center" wrapText="1"/>
    </xf>
    <xf numFmtId="165" fontId="3" fillId="6" borderId="2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/>
    <xf numFmtId="165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wrapText="1"/>
    </xf>
    <xf numFmtId="0" fontId="4" fillId="0" borderId="6" xfId="0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 applyProtection="1">
      <alignment horizontal="center" vertical="center"/>
    </xf>
    <xf numFmtId="4" fontId="4" fillId="0" borderId="6" xfId="0" applyNumberFormat="1" applyFont="1" applyFill="1" applyBorder="1"/>
    <xf numFmtId="0" fontId="4" fillId="0" borderId="6" xfId="0" applyFont="1" applyFill="1" applyBorder="1" applyAlignment="1">
      <alignment horizontal="left"/>
    </xf>
    <xf numFmtId="170" fontId="8" fillId="5" borderId="7" xfId="1" applyNumberFormat="1" applyFont="1" applyFill="1" applyBorder="1" applyAlignment="1" applyProtection="1">
      <alignment horizontal="center" vertical="center" wrapText="1"/>
    </xf>
    <xf numFmtId="170" fontId="8" fillId="5" borderId="1" xfId="1" applyNumberFormat="1" applyFont="1" applyFill="1" applyBorder="1" applyAlignment="1" applyProtection="1">
      <alignment horizontal="center" vertical="center" wrapText="1"/>
    </xf>
    <xf numFmtId="170" fontId="8" fillId="5" borderId="15" xfId="1" applyNumberFormat="1" applyFont="1" applyFill="1" applyBorder="1" applyAlignment="1" applyProtection="1">
      <alignment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top"/>
    </xf>
    <xf numFmtId="0" fontId="8" fillId="2" borderId="23" xfId="0" applyFont="1" applyFill="1" applyBorder="1" applyAlignment="1">
      <alignment vertical="top"/>
    </xf>
    <xf numFmtId="0" fontId="7" fillId="2" borderId="23" xfId="0" applyFont="1" applyFill="1" applyBorder="1" applyAlignment="1">
      <alignment horizontal="center" vertical="center"/>
    </xf>
    <xf numFmtId="165" fontId="7" fillId="2" borderId="23" xfId="0" applyNumberFormat="1" applyFont="1" applyFill="1" applyBorder="1" applyAlignment="1">
      <alignment horizontal="center" vertical="top"/>
    </xf>
    <xf numFmtId="0" fontId="8" fillId="2" borderId="18" xfId="0" applyFont="1" applyFill="1" applyBorder="1" applyAlignment="1">
      <alignment vertical="top"/>
    </xf>
    <xf numFmtId="167" fontId="7" fillId="2" borderId="6" xfId="4" applyNumberFormat="1" applyFont="1" applyFill="1" applyBorder="1" applyAlignment="1" applyProtection="1">
      <alignment horizontal="right"/>
    </xf>
    <xf numFmtId="170" fontId="8" fillId="5" borderId="1" xfId="1" applyNumberFormat="1" applyFont="1" applyFill="1" applyBorder="1" applyAlignment="1" applyProtection="1">
      <alignment vertical="center" wrapText="1"/>
    </xf>
    <xf numFmtId="0" fontId="4" fillId="0" borderId="11" xfId="0" applyFont="1" applyFill="1" applyBorder="1" applyAlignment="1">
      <alignment horizontal="center" vertical="top"/>
    </xf>
    <xf numFmtId="0" fontId="3" fillId="0" borderId="11" xfId="0" applyFont="1" applyFill="1" applyBorder="1" applyAlignment="1">
      <alignment vertical="top"/>
    </xf>
    <xf numFmtId="0" fontId="3" fillId="0" borderId="26" xfId="0" applyFont="1" applyFill="1" applyBorder="1" applyAlignment="1">
      <alignment vertical="top"/>
    </xf>
    <xf numFmtId="0" fontId="4" fillId="0" borderId="26" xfId="0" applyFont="1" applyFill="1" applyBorder="1" applyAlignment="1">
      <alignment horizontal="center" vertical="center"/>
    </xf>
    <xf numFmtId="165" fontId="4" fillId="0" borderId="26" xfId="0" applyNumberFormat="1" applyFont="1" applyFill="1" applyBorder="1" applyAlignment="1">
      <alignment horizontal="center" vertical="top"/>
    </xf>
    <xf numFmtId="0" fontId="3" fillId="0" borderId="12" xfId="0" applyFont="1" applyFill="1" applyBorder="1" applyAlignment="1">
      <alignment vertical="top"/>
    </xf>
    <xf numFmtId="0" fontId="4" fillId="0" borderId="11" xfId="0" applyFont="1" applyFill="1" applyBorder="1" applyAlignment="1">
      <alignment horizontal="center" wrapText="1"/>
    </xf>
    <xf numFmtId="0" fontId="4" fillId="0" borderId="11" xfId="0" applyFont="1" applyFill="1" applyBorder="1" applyAlignment="1">
      <alignment wrapText="1"/>
    </xf>
    <xf numFmtId="0" fontId="4" fillId="0" borderId="12" xfId="0" applyFont="1" applyFill="1" applyBorder="1" applyAlignment="1">
      <alignment horizontal="left" wrapText="1"/>
    </xf>
    <xf numFmtId="0" fontId="4" fillId="0" borderId="6" xfId="8" applyFont="1" applyFill="1" applyBorder="1" applyAlignment="1">
      <alignment horizontal="center" vertical="center"/>
    </xf>
    <xf numFmtId="0" fontId="3" fillId="0" borderId="11" xfId="8" applyFont="1" applyFill="1" applyBorder="1" applyAlignment="1">
      <alignment horizontal="center" vertical="center"/>
    </xf>
    <xf numFmtId="0" fontId="3" fillId="0" borderId="11" xfId="8" applyFont="1" applyFill="1" applyBorder="1" applyAlignment="1"/>
    <xf numFmtId="0" fontId="3" fillId="0" borderId="26" xfId="8" applyFont="1" applyFill="1" applyBorder="1" applyAlignment="1"/>
    <xf numFmtId="0" fontId="4" fillId="0" borderId="26" xfId="8" applyFont="1" applyFill="1" applyBorder="1" applyAlignment="1">
      <alignment horizontal="center" vertical="center"/>
    </xf>
    <xf numFmtId="165" fontId="4" fillId="0" borderId="26" xfId="8" applyNumberFormat="1" applyFont="1" applyFill="1" applyBorder="1" applyAlignment="1">
      <alignment horizontal="center"/>
    </xf>
    <xf numFmtId="0" fontId="3" fillId="0" borderId="12" xfId="8" applyFont="1" applyFill="1" applyBorder="1" applyAlignment="1"/>
    <xf numFmtId="0" fontId="4" fillId="0" borderId="6" xfId="8" applyFont="1" applyFill="1" applyBorder="1" applyAlignment="1">
      <alignment horizontal="center"/>
    </xf>
    <xf numFmtId="16" fontId="4" fillId="0" borderId="6" xfId="8" applyNumberFormat="1" applyFont="1" applyFill="1" applyBorder="1" applyAlignment="1">
      <alignment horizontal="center"/>
    </xf>
    <xf numFmtId="17" fontId="4" fillId="0" borderId="6" xfId="8" applyNumberFormat="1" applyFont="1" applyFill="1" applyBorder="1" applyAlignment="1">
      <alignment horizontal="center"/>
    </xf>
    <xf numFmtId="0" fontId="3" fillId="0" borderId="17" xfId="8" applyFont="1" applyFill="1" applyBorder="1" applyAlignment="1">
      <alignment horizontal="center" vertical="center"/>
    </xf>
    <xf numFmtId="0" fontId="3" fillId="0" borderId="17" xfId="8" applyFont="1" applyFill="1" applyBorder="1" applyAlignment="1"/>
    <xf numFmtId="0" fontId="3" fillId="0" borderId="23" xfId="8" applyFont="1" applyFill="1" applyBorder="1" applyAlignment="1"/>
    <xf numFmtId="0" fontId="4" fillId="0" borderId="23" xfId="8" applyFont="1" applyFill="1" applyBorder="1" applyAlignment="1">
      <alignment horizontal="center" vertical="center"/>
    </xf>
    <xf numFmtId="165" fontId="4" fillId="0" borderId="23" xfId="8" applyNumberFormat="1" applyFont="1" applyFill="1" applyBorder="1" applyAlignment="1">
      <alignment horizontal="center"/>
    </xf>
    <xf numFmtId="0" fontId="3" fillId="0" borderId="18" xfId="8" applyFont="1" applyFill="1" applyBorder="1" applyAlignment="1"/>
    <xf numFmtId="0" fontId="4" fillId="0" borderId="6" xfId="8" applyFont="1" applyFill="1" applyBorder="1" applyAlignment="1">
      <alignment horizontal="left" wrapText="1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4" fillId="0" borderId="6" xfId="8" applyFont="1" applyFill="1" applyBorder="1" applyAlignment="1">
      <alignment horizontal="left"/>
    </xf>
    <xf numFmtId="0" fontId="7" fillId="2" borderId="5" xfId="0" quotePrefix="1" applyFont="1" applyFill="1" applyBorder="1" applyAlignment="1">
      <alignment horizontal="center" vertical="center"/>
    </xf>
    <xf numFmtId="0" fontId="4" fillId="0" borderId="5" xfId="8" applyFont="1" applyFill="1" applyBorder="1" applyAlignment="1">
      <alignment horizontal="left"/>
    </xf>
    <xf numFmtId="17" fontId="4" fillId="0" borderId="5" xfId="8" applyNumberFormat="1" applyFont="1" applyFill="1" applyBorder="1" applyAlignment="1">
      <alignment horizontal="center"/>
    </xf>
    <xf numFmtId="0" fontId="4" fillId="0" borderId="5" xfId="8" applyFont="1" applyFill="1" applyBorder="1" applyAlignment="1">
      <alignment horizontal="center" vertical="center"/>
    </xf>
    <xf numFmtId="0" fontId="4" fillId="0" borderId="5" xfId="8" applyFont="1" applyFill="1" applyBorder="1" applyAlignment="1">
      <alignment horizontal="center"/>
    </xf>
    <xf numFmtId="164" fontId="7" fillId="2" borderId="5" xfId="0" applyNumberFormat="1" applyFont="1" applyFill="1" applyBorder="1" applyAlignment="1" applyProtection="1">
      <alignment horizontal="center"/>
    </xf>
    <xf numFmtId="165" fontId="7" fillId="2" borderId="5" xfId="0" applyNumberFormat="1" applyFont="1" applyFill="1" applyBorder="1" applyAlignment="1">
      <alignment horizontal="center" vertical="center"/>
    </xf>
    <xf numFmtId="0" fontId="4" fillId="0" borderId="11" xfId="8" applyFont="1" applyFill="1" applyBorder="1" applyAlignment="1">
      <alignment horizontal="center"/>
    </xf>
    <xf numFmtId="0" fontId="4" fillId="0" borderId="11" xfId="8" applyFont="1" applyFill="1" applyBorder="1" applyAlignment="1">
      <alignment horizontal="center" wrapText="1"/>
    </xf>
    <xf numFmtId="0" fontId="4" fillId="0" borderId="11" xfId="8" applyFont="1" applyFill="1" applyBorder="1" applyAlignment="1">
      <alignment wrapText="1"/>
    </xf>
    <xf numFmtId="0" fontId="4" fillId="0" borderId="26" xfId="8" applyFont="1" applyFill="1" applyBorder="1" applyAlignment="1">
      <alignment wrapText="1"/>
    </xf>
    <xf numFmtId="0" fontId="4" fillId="0" borderId="26" xfId="8" applyFont="1" applyFill="1" applyBorder="1" applyAlignment="1">
      <alignment horizontal="center" vertical="center" wrapText="1"/>
    </xf>
    <xf numFmtId="165" fontId="4" fillId="0" borderId="26" xfId="8" applyNumberFormat="1" applyFont="1" applyFill="1" applyBorder="1" applyAlignment="1">
      <alignment horizontal="center" wrapText="1"/>
    </xf>
    <xf numFmtId="0" fontId="4" fillId="0" borderId="12" xfId="8" applyFont="1" applyFill="1" applyBorder="1" applyAlignment="1">
      <alignment wrapText="1"/>
    </xf>
    <xf numFmtId="1" fontId="7" fillId="2" borderId="6" xfId="0" applyNumberFormat="1" applyFont="1" applyFill="1" applyBorder="1" applyAlignment="1" applyProtection="1">
      <alignment horizontal="center"/>
    </xf>
    <xf numFmtId="0" fontId="7" fillId="0" borderId="6" xfId="8" applyFont="1" applyFill="1" applyBorder="1" applyAlignment="1">
      <alignment wrapText="1"/>
    </xf>
    <xf numFmtId="165" fontId="7" fillId="0" borderId="6" xfId="0" applyNumberFormat="1" applyFont="1" applyFill="1" applyBorder="1" applyAlignment="1">
      <alignment horizontal="center" vertical="center"/>
    </xf>
    <xf numFmtId="167" fontId="7" fillId="2" borderId="5" xfId="4" applyNumberFormat="1" applyFont="1" applyFill="1" applyBorder="1" applyAlignment="1" applyProtection="1">
      <alignment horizontal="right"/>
    </xf>
    <xf numFmtId="167" fontId="8" fillId="5" borderId="1" xfId="4" applyNumberFormat="1" applyFont="1" applyFill="1" applyBorder="1" applyAlignment="1" applyProtection="1">
      <alignment horizontal="right"/>
    </xf>
    <xf numFmtId="0" fontId="8" fillId="2" borderId="6" xfId="0" quotePrefix="1" applyFont="1" applyFill="1" applyBorder="1" applyAlignment="1">
      <alignment horizontal="center" vertical="center"/>
    </xf>
    <xf numFmtId="0" fontId="3" fillId="0" borderId="6" xfId="8" applyFont="1" applyFill="1" applyBorder="1" applyAlignment="1">
      <alignment horizontal="left"/>
    </xf>
    <xf numFmtId="0" fontId="7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164" fontId="7" fillId="2" borderId="6" xfId="0" applyNumberFormat="1" applyFont="1" applyFill="1" applyBorder="1" applyAlignment="1" applyProtection="1"/>
    <xf numFmtId="165" fontId="7" fillId="2" borderId="8" xfId="0" applyNumberFormat="1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4" fillId="0" borderId="0" xfId="3" applyNumberFormat="1" applyFont="1" applyFill="1" applyBorder="1" applyAlignment="1" applyProtection="1">
      <alignment horizontal="center" vertical="center"/>
    </xf>
    <xf numFmtId="0" fontId="4" fillId="0" borderId="11" xfId="8" applyFont="1" applyFill="1" applyBorder="1" applyAlignment="1">
      <alignment horizontal="center" vertical="center"/>
    </xf>
    <xf numFmtId="165" fontId="4" fillId="0" borderId="6" xfId="8" applyNumberFormat="1" applyFont="1" applyFill="1" applyBorder="1" applyAlignment="1">
      <alignment horizontal="center"/>
    </xf>
    <xf numFmtId="167" fontId="7" fillId="7" borderId="6" xfId="4" applyNumberFormat="1" applyFont="1" applyFill="1" applyBorder="1" applyAlignment="1" applyProtection="1">
      <alignment horizontal="right"/>
    </xf>
    <xf numFmtId="0" fontId="4" fillId="0" borderId="27" xfId="8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 applyProtection="1">
      <alignment horizontal="center" vertical="center"/>
    </xf>
    <xf numFmtId="165" fontId="4" fillId="0" borderId="5" xfId="8" applyNumberFormat="1" applyFont="1" applyFill="1" applyBorder="1" applyAlignment="1">
      <alignment horizontal="center"/>
    </xf>
    <xf numFmtId="167" fontId="7" fillId="7" borderId="5" xfId="4" applyNumberFormat="1" applyFont="1" applyFill="1" applyBorder="1" applyAlignment="1" applyProtection="1">
      <alignment horizontal="right"/>
    </xf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/>
    <xf numFmtId="0" fontId="3" fillId="0" borderId="26" xfId="0" applyFont="1" applyFill="1" applyBorder="1" applyAlignment="1"/>
    <xf numFmtId="165" fontId="4" fillId="0" borderId="12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0" fontId="7" fillId="0" borderId="6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/>
    <xf numFmtId="0" fontId="3" fillId="0" borderId="24" xfId="0" applyFont="1" applyFill="1" applyBorder="1" applyAlignment="1"/>
    <xf numFmtId="0" fontId="4" fillId="0" borderId="24" xfId="0" applyFont="1" applyFill="1" applyBorder="1" applyAlignment="1">
      <alignment horizontal="center" vertical="center"/>
    </xf>
    <xf numFmtId="0" fontId="3" fillId="0" borderId="10" xfId="0" applyFont="1" applyFill="1" applyBorder="1" applyAlignment="1"/>
    <xf numFmtId="0" fontId="4" fillId="0" borderId="5" xfId="0" applyFont="1" applyFill="1" applyBorder="1" applyAlignment="1">
      <alignment horizontal="left"/>
    </xf>
    <xf numFmtId="0" fontId="8" fillId="2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/>
    </xf>
    <xf numFmtId="165" fontId="4" fillId="0" borderId="26" xfId="0" applyNumberFormat="1" applyFont="1" applyFill="1" applyBorder="1" applyAlignment="1">
      <alignment horizontal="center"/>
    </xf>
    <xf numFmtId="0" fontId="3" fillId="0" borderId="12" xfId="0" applyFont="1" applyFill="1" applyBorder="1" applyAlignment="1"/>
    <xf numFmtId="0" fontId="7" fillId="2" borderId="11" xfId="0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 applyProtection="1">
      <alignment horizont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165" fontId="7" fillId="0" borderId="24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3" fontId="7" fillId="2" borderId="6" xfId="0" quotePrefix="1" applyNumberFormat="1" applyFont="1" applyFill="1" applyBorder="1" applyAlignment="1">
      <alignment horizontal="center" vertical="center"/>
    </xf>
    <xf numFmtId="3" fontId="7" fillId="2" borderId="5" xfId="0" quotePrefix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right" vertical="center"/>
    </xf>
    <xf numFmtId="165" fontId="8" fillId="5" borderId="1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vertical="top"/>
    </xf>
    <xf numFmtId="0" fontId="3" fillId="0" borderId="24" xfId="0" applyFont="1" applyFill="1" applyBorder="1" applyAlignment="1">
      <alignment vertical="top"/>
    </xf>
    <xf numFmtId="165" fontId="4" fillId="0" borderId="24" xfId="0" applyNumberFormat="1" applyFont="1" applyFill="1" applyBorder="1" applyAlignment="1">
      <alignment horizontal="center" vertical="top"/>
    </xf>
    <xf numFmtId="0" fontId="3" fillId="0" borderId="10" xfId="0" applyFont="1" applyFill="1" applyBorder="1" applyAlignment="1">
      <alignment vertical="top"/>
    </xf>
    <xf numFmtId="0" fontId="3" fillId="0" borderId="9" xfId="0" applyFont="1" applyFill="1" applyBorder="1" applyAlignment="1">
      <alignment horizontal="center"/>
    </xf>
    <xf numFmtId="0" fontId="8" fillId="0" borderId="24" xfId="0" applyFont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27" xfId="0" applyFont="1" applyFill="1" applyBorder="1" applyAlignment="1">
      <alignment horizontal="center" vertical="center"/>
    </xf>
    <xf numFmtId="170" fontId="8" fillId="6" borderId="1" xfId="1" applyNumberFormat="1" applyFont="1" applyFill="1" applyBorder="1" applyAlignment="1" applyProtection="1">
      <alignment horizontal="center" vertical="center" wrapText="1"/>
    </xf>
    <xf numFmtId="165" fontId="8" fillId="6" borderId="3" xfId="0" applyNumberFormat="1" applyFont="1" applyFill="1" applyBorder="1" applyAlignment="1">
      <alignment horizontal="right" vertical="center"/>
    </xf>
    <xf numFmtId="0" fontId="8" fillId="0" borderId="8" xfId="9" applyFont="1" applyFill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29" xfId="9" applyNumberFormat="1" applyFont="1" applyFill="1" applyBorder="1" applyAlignment="1" applyProtection="1">
      <alignment vertical="center" wrapText="1"/>
    </xf>
    <xf numFmtId="0" fontId="7" fillId="0" borderId="29" xfId="9" applyNumberFormat="1" applyFont="1" applyFill="1" applyBorder="1" applyAlignment="1" applyProtection="1">
      <alignment vertical="center" wrapText="1"/>
    </xf>
    <xf numFmtId="165" fontId="7" fillId="0" borderId="5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right" vertical="center"/>
    </xf>
    <xf numFmtId="170" fontId="8" fillId="5" borderId="1" xfId="1" applyNumberFormat="1" applyFont="1" applyFill="1" applyBorder="1" applyAlignment="1" applyProtection="1">
      <alignment horizontal="right" vertical="center" wrapText="1"/>
    </xf>
    <xf numFmtId="0" fontId="8" fillId="0" borderId="8" xfId="0" applyFont="1" applyFill="1" applyBorder="1" applyAlignment="1">
      <alignment wrapText="1"/>
    </xf>
    <xf numFmtId="0" fontId="8" fillId="0" borderId="10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5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4" fontId="7" fillId="0" borderId="2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wrapText="1"/>
    </xf>
    <xf numFmtId="0" fontId="7" fillId="0" borderId="10" xfId="0" applyFont="1" applyBorder="1" applyAlignment="1">
      <alignment horizontal="right" vertical="center"/>
    </xf>
    <xf numFmtId="0" fontId="8" fillId="2" borderId="8" xfId="0" applyFont="1" applyFill="1" applyBorder="1" applyAlignment="1">
      <alignment wrapText="1"/>
    </xf>
    <xf numFmtId="0" fontId="7" fillId="2" borderId="6" xfId="0" applyFont="1" applyFill="1" applyBorder="1" applyAlignment="1">
      <alignment horizontal="justify" vertical="top" wrapText="1"/>
    </xf>
    <xf numFmtId="0" fontId="8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justify" vertical="top"/>
    </xf>
    <xf numFmtId="3" fontId="7" fillId="2" borderId="6" xfId="10" applyNumberFormat="1" applyFont="1" applyFill="1" applyBorder="1" applyAlignment="1">
      <alignment horizontal="left" vertical="center" wrapText="1"/>
    </xf>
    <xf numFmtId="3" fontId="7" fillId="2" borderId="5" xfId="10" applyNumberFormat="1" applyFont="1" applyFill="1" applyBorder="1" applyAlignment="1">
      <alignment horizontal="left" vertical="center" wrapText="1"/>
    </xf>
    <xf numFmtId="3" fontId="7" fillId="2" borderId="33" xfId="10" applyNumberFormat="1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center" vertical="center"/>
    </xf>
    <xf numFmtId="0" fontId="8" fillId="2" borderId="6" xfId="0" applyFont="1" applyFill="1" applyBorder="1"/>
    <xf numFmtId="49" fontId="7" fillId="2" borderId="6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3" fontId="8" fillId="2" borderId="6" xfId="10" applyNumberFormat="1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vertical="center" wrapText="1"/>
    </xf>
    <xf numFmtId="0" fontId="7" fillId="0" borderId="6" xfId="3" applyFont="1" applyFill="1" applyBorder="1" applyAlignment="1">
      <alignment vertical="center" wrapText="1"/>
    </xf>
    <xf numFmtId="0" fontId="7" fillId="0" borderId="6" xfId="3" applyFont="1" applyFill="1" applyBorder="1" applyAlignment="1">
      <alignment horizontal="center" vertical="center"/>
    </xf>
    <xf numFmtId="171" fontId="7" fillId="2" borderId="6" xfId="5" applyNumberFormat="1" applyFont="1" applyFill="1" applyBorder="1" applyAlignment="1">
      <alignment horizontal="center"/>
    </xf>
    <xf numFmtId="0" fontId="7" fillId="2" borderId="6" xfId="3" applyFont="1" applyFill="1" applyBorder="1" applyAlignment="1">
      <alignment horizontal="center" vertical="center"/>
    </xf>
    <xf numFmtId="171" fontId="7" fillId="2" borderId="5" xfId="5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right" vertical="center"/>
    </xf>
    <xf numFmtId="0" fontId="8" fillId="2" borderId="6" xfId="3" applyFont="1" applyFill="1" applyBorder="1" applyAlignment="1">
      <alignment vertical="center" wrapText="1"/>
    </xf>
    <xf numFmtId="0" fontId="7" fillId="2" borderId="6" xfId="3" applyFont="1" applyFill="1" applyBorder="1" applyAlignment="1">
      <alignment vertical="center" wrapText="1"/>
    </xf>
    <xf numFmtId="0" fontId="7" fillId="2" borderId="5" xfId="3" applyFont="1" applyFill="1" applyBorder="1" applyAlignment="1">
      <alignment vertical="center" wrapText="1"/>
    </xf>
    <xf numFmtId="0" fontId="8" fillId="0" borderId="29" xfId="0" applyFont="1" applyBorder="1" applyAlignment="1">
      <alignment horizontal="left" vertical="center"/>
    </xf>
    <xf numFmtId="165" fontId="8" fillId="5" borderId="1" xfId="0" applyNumberFormat="1" applyFont="1" applyFill="1" applyBorder="1" applyAlignment="1">
      <alignment horizontal="center" vertical="center"/>
    </xf>
    <xf numFmtId="0" fontId="8" fillId="2" borderId="8" xfId="3" applyFont="1" applyFill="1" applyBorder="1" applyAlignment="1">
      <alignment vertical="center" wrapText="1"/>
    </xf>
    <xf numFmtId="0" fontId="8" fillId="2" borderId="34" xfId="3" applyFont="1" applyFill="1" applyBorder="1" applyAlignment="1">
      <alignment vertical="center" wrapText="1"/>
    </xf>
    <xf numFmtId="165" fontId="8" fillId="6" borderId="1" xfId="0" applyNumberFormat="1" applyFont="1" applyFill="1" applyBorder="1" applyAlignment="1">
      <alignment horizontal="center" vertical="center"/>
    </xf>
    <xf numFmtId="165" fontId="8" fillId="0" borderId="10" xfId="0" applyNumberFormat="1" applyFont="1" applyBorder="1" applyAlignment="1">
      <alignment horizontal="left" vertical="center"/>
    </xf>
    <xf numFmtId="0" fontId="16" fillId="0" borderId="6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/>
    </xf>
    <xf numFmtId="0" fontId="4" fillId="0" borderId="0" xfId="3" applyNumberFormat="1" applyFont="1" applyFill="1" applyBorder="1" applyAlignment="1" applyProtection="1">
      <alignment vertical="center" wrapText="1"/>
    </xf>
    <xf numFmtId="167" fontId="3" fillId="0" borderId="0" xfId="3" applyNumberFormat="1" applyFont="1" applyFill="1" applyBorder="1" applyAlignment="1" applyProtection="1">
      <alignment horizontal="left" vertical="center"/>
    </xf>
    <xf numFmtId="165" fontId="4" fillId="0" borderId="0" xfId="3" applyNumberFormat="1" applyFont="1" applyFill="1" applyBorder="1" applyAlignment="1" applyProtection="1">
      <alignment horizontal="center" vertical="center"/>
    </xf>
    <xf numFmtId="165" fontId="3" fillId="0" borderId="0" xfId="3" applyNumberFormat="1" applyFont="1" applyFill="1" applyBorder="1" applyAlignment="1" applyProtection="1">
      <alignment horizontal="center" vertical="center"/>
    </xf>
    <xf numFmtId="167" fontId="3" fillId="0" borderId="0" xfId="4" applyNumberFormat="1" applyFont="1" applyFill="1" applyBorder="1" applyAlignment="1" applyProtection="1">
      <alignment horizontal="right" vertical="center"/>
    </xf>
    <xf numFmtId="9" fontId="7" fillId="0" borderId="0" xfId="2" applyNumberFormat="1" applyFont="1" applyFill="1" applyBorder="1" applyAlignment="1" applyProtection="1">
      <alignment horizontal="center" vertical="center"/>
    </xf>
    <xf numFmtId="165" fontId="7" fillId="0" borderId="0" xfId="2" applyNumberFormat="1" applyFont="1" applyFill="1" applyBorder="1" applyAlignment="1" applyProtection="1">
      <alignment horizontal="center" vertical="center"/>
    </xf>
    <xf numFmtId="167" fontId="4" fillId="0" borderId="0" xfId="4" applyNumberFormat="1" applyFont="1" applyFill="1" applyBorder="1" applyAlignment="1" applyProtection="1">
      <alignment horizontal="right" vertical="center"/>
    </xf>
    <xf numFmtId="167" fontId="17" fillId="0" borderId="0" xfId="4" applyNumberFormat="1" applyFont="1" applyFill="1" applyBorder="1" applyAlignment="1" applyProtection="1">
      <alignment horizontal="right" vertical="center"/>
    </xf>
    <xf numFmtId="164" fontId="4" fillId="0" borderId="0" xfId="3" applyNumberFormat="1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justify" vertical="top" wrapText="1"/>
    </xf>
    <xf numFmtId="0" fontId="8" fillId="0" borderId="24" xfId="0" applyFont="1" applyFill="1" applyBorder="1" applyAlignment="1">
      <alignment horizontal="left" vertical="center"/>
    </xf>
    <xf numFmtId="165" fontId="7" fillId="0" borderId="24" xfId="0" applyNumberFormat="1" applyFont="1" applyFill="1" applyBorder="1" applyAlignment="1">
      <alignment horizontal="center" vertical="center"/>
    </xf>
    <xf numFmtId="165" fontId="7" fillId="0" borderId="6" xfId="5" applyNumberFormat="1" applyFont="1" applyFill="1" applyBorder="1" applyAlignment="1">
      <alignment horizontal="center"/>
    </xf>
    <xf numFmtId="165" fontId="7" fillId="0" borderId="10" xfId="0" applyNumberFormat="1" applyFont="1" applyFill="1" applyBorder="1" applyAlignment="1">
      <alignment horizontal="right" vertical="center"/>
    </xf>
    <xf numFmtId="165" fontId="7" fillId="0" borderId="6" xfId="5" applyNumberFormat="1" applyFont="1" applyFill="1" applyBorder="1" applyAlignment="1">
      <alignment horizontal="center" vertical="center"/>
    </xf>
    <xf numFmtId="165" fontId="7" fillId="0" borderId="5" xfId="5" applyNumberFormat="1" applyFont="1" applyFill="1" applyBorder="1" applyAlignment="1">
      <alignment horizontal="center" vertical="center"/>
    </xf>
    <xf numFmtId="165" fontId="7" fillId="0" borderId="29" xfId="0" applyNumberFormat="1" applyFont="1" applyFill="1" applyBorder="1" applyAlignment="1">
      <alignment horizontal="right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justify" vertical="top" wrapText="1"/>
    </xf>
    <xf numFmtId="0" fontId="8" fillId="0" borderId="0" xfId="0" applyFont="1" applyFill="1" applyBorder="1" applyAlignment="1">
      <alignment horizontal="left" vertical="center"/>
    </xf>
    <xf numFmtId="165" fontId="7" fillId="0" borderId="0" xfId="0" applyNumberFormat="1" applyFont="1" applyFill="1" applyBorder="1" applyAlignment="1">
      <alignment horizontal="center" vertical="center"/>
    </xf>
    <xf numFmtId="4" fontId="7" fillId="0" borderId="6" xfId="0" applyNumberFormat="1" applyFont="1" applyBorder="1" applyAlignment="1">
      <alignment horizontal="center" vertical="center"/>
    </xf>
    <xf numFmtId="170" fontId="8" fillId="6" borderId="37" xfId="1" applyNumberFormat="1" applyFont="1" applyFill="1" applyBorder="1" applyAlignment="1" applyProtection="1">
      <alignment horizontal="center" vertical="center" wrapText="1"/>
    </xf>
    <xf numFmtId="165" fontId="8" fillId="6" borderId="32" xfId="0" applyNumberFormat="1" applyFont="1" applyFill="1" applyBorder="1" applyAlignment="1">
      <alignment horizontal="right" vertical="center"/>
    </xf>
    <xf numFmtId="165" fontId="7" fillId="0" borderId="8" xfId="0" applyNumberFormat="1" applyFont="1" applyBorder="1" applyAlignment="1">
      <alignment horizontal="center" vertical="center"/>
    </xf>
    <xf numFmtId="167" fontId="3" fillId="0" borderId="0" xfId="3" applyNumberFormat="1" applyFont="1" applyFill="1" applyBorder="1" applyAlignment="1" applyProtection="1">
      <alignment horizontal="left" vertical="center"/>
    </xf>
    <xf numFmtId="0" fontId="8" fillId="6" borderId="2" xfId="3" applyFont="1" applyFill="1" applyBorder="1" applyAlignment="1">
      <alignment horizontal="right" vertical="center" wrapText="1"/>
    </xf>
    <xf numFmtId="0" fontId="8" fillId="6" borderId="7" xfId="3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7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6" borderId="2" xfId="0" applyFont="1" applyFill="1" applyBorder="1" applyAlignment="1">
      <alignment horizontal="right" vertical="center"/>
    </xf>
    <xf numFmtId="0" fontId="8" fillId="6" borderId="7" xfId="0" applyFont="1" applyFill="1" applyBorder="1" applyAlignment="1">
      <alignment horizontal="right" vertical="center"/>
    </xf>
    <xf numFmtId="0" fontId="8" fillId="6" borderId="3" xfId="0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8" fillId="5" borderId="2" xfId="3" applyFont="1" applyFill="1" applyBorder="1" applyAlignment="1">
      <alignment horizontal="right" vertical="center" wrapText="1"/>
    </xf>
    <xf numFmtId="0" fontId="8" fillId="5" borderId="7" xfId="3" applyFont="1" applyFill="1" applyBorder="1" applyAlignment="1">
      <alignment horizontal="right" vertical="center" wrapText="1"/>
    </xf>
    <xf numFmtId="0" fontId="8" fillId="5" borderId="3" xfId="3" applyFont="1" applyFill="1" applyBorder="1" applyAlignment="1">
      <alignment horizontal="right" vertical="center" wrapText="1"/>
    </xf>
    <xf numFmtId="0" fontId="8" fillId="5" borderId="11" xfId="3" applyFont="1" applyFill="1" applyBorder="1" applyAlignment="1">
      <alignment horizontal="right" vertical="center" wrapText="1"/>
    </xf>
    <xf numFmtId="0" fontId="8" fillId="5" borderId="26" xfId="3" applyFont="1" applyFill="1" applyBorder="1" applyAlignment="1">
      <alignment horizontal="right" vertical="center" wrapText="1"/>
    </xf>
    <xf numFmtId="0" fontId="7" fillId="0" borderId="11" xfId="0" applyFont="1" applyBorder="1" applyAlignment="1">
      <alignment horizontal="center" vertical="center"/>
    </xf>
    <xf numFmtId="170" fontId="8" fillId="5" borderId="2" xfId="1" applyNumberFormat="1" applyFont="1" applyFill="1" applyBorder="1" applyAlignment="1" applyProtection="1">
      <alignment horizontal="right" vertical="center" wrapText="1"/>
    </xf>
    <xf numFmtId="170" fontId="8" fillId="5" borderId="7" xfId="1" applyNumberFormat="1" applyFont="1" applyFill="1" applyBorder="1" applyAlignment="1" applyProtection="1">
      <alignment horizontal="right" vertical="center" wrapText="1"/>
    </xf>
    <xf numFmtId="170" fontId="8" fillId="5" borderId="3" xfId="1" applyNumberFormat="1" applyFont="1" applyFill="1" applyBorder="1" applyAlignment="1" applyProtection="1">
      <alignment horizontal="right" vertical="center" wrapText="1"/>
    </xf>
    <xf numFmtId="170" fontId="8" fillId="6" borderId="2" xfId="1" applyNumberFormat="1" applyFont="1" applyFill="1" applyBorder="1" applyAlignment="1" applyProtection="1">
      <alignment horizontal="right" vertical="center" wrapText="1"/>
    </xf>
    <xf numFmtId="170" fontId="8" fillId="6" borderId="7" xfId="1" applyNumberFormat="1" applyFont="1" applyFill="1" applyBorder="1" applyAlignment="1" applyProtection="1">
      <alignment horizontal="right" vertical="center" wrapText="1"/>
    </xf>
    <xf numFmtId="170" fontId="8" fillId="6" borderId="3" xfId="1" applyNumberFormat="1" applyFont="1" applyFill="1" applyBorder="1" applyAlignment="1" applyProtection="1">
      <alignment horizontal="right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70" fontId="8" fillId="5" borderId="30" xfId="1" applyNumberFormat="1" applyFont="1" applyFill="1" applyBorder="1" applyAlignment="1" applyProtection="1">
      <alignment horizontal="right" vertical="center" wrapText="1"/>
    </xf>
    <xf numFmtId="170" fontId="8" fillId="5" borderId="31" xfId="1" applyNumberFormat="1" applyFont="1" applyFill="1" applyBorder="1" applyAlignment="1" applyProtection="1">
      <alignment horizontal="right" vertical="center" wrapText="1"/>
    </xf>
    <xf numFmtId="170" fontId="8" fillId="5" borderId="16" xfId="1" applyNumberFormat="1" applyFont="1" applyFill="1" applyBorder="1" applyAlignment="1" applyProtection="1">
      <alignment horizontal="righ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70" fontId="8" fillId="6" borderId="36" xfId="1" applyNumberFormat="1" applyFont="1" applyFill="1" applyBorder="1" applyAlignment="1" applyProtection="1">
      <alignment horizontal="right" vertical="center" wrapText="1"/>
    </xf>
    <xf numFmtId="170" fontId="8" fillId="6" borderId="25" xfId="1" applyNumberFormat="1" applyFont="1" applyFill="1" applyBorder="1" applyAlignment="1" applyProtection="1">
      <alignment horizontal="right" vertical="center" wrapText="1"/>
    </xf>
    <xf numFmtId="170" fontId="8" fillId="6" borderId="32" xfId="1" applyNumberFormat="1" applyFont="1" applyFill="1" applyBorder="1" applyAlignment="1" applyProtection="1">
      <alignment horizontal="right" vertical="center" wrapText="1"/>
    </xf>
    <xf numFmtId="0" fontId="3" fillId="4" borderId="30" xfId="0" applyFont="1" applyFill="1" applyBorder="1" applyAlignment="1">
      <alignment horizontal="left" vertical="center"/>
    </xf>
    <xf numFmtId="0" fontId="3" fillId="4" borderId="31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top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5" xfId="8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0" fontId="4" fillId="0" borderId="6" xfId="8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167" fontId="7" fillId="2" borderId="17" xfId="0" applyNumberFormat="1" applyFont="1" applyFill="1" applyBorder="1" applyAlignment="1">
      <alignment horizontal="center" vertical="center"/>
    </xf>
    <xf numFmtId="167" fontId="7" fillId="2" borderId="18" xfId="0" applyNumberFormat="1" applyFont="1" applyFill="1" applyBorder="1" applyAlignment="1">
      <alignment horizontal="center" vertical="center"/>
    </xf>
    <xf numFmtId="39" fontId="7" fillId="2" borderId="17" xfId="0" applyNumberFormat="1" applyFont="1" applyFill="1" applyBorder="1" applyAlignment="1">
      <alignment horizontal="center" vertical="center"/>
    </xf>
    <xf numFmtId="39" fontId="7" fillId="2" borderId="18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 applyProtection="1">
      <alignment horizontal="right" wrapText="1"/>
    </xf>
    <xf numFmtId="0" fontId="8" fillId="3" borderId="7" xfId="0" applyNumberFormat="1" applyFont="1" applyFill="1" applyBorder="1" applyAlignment="1" applyProtection="1">
      <alignment horizontal="right" wrapText="1"/>
    </xf>
    <xf numFmtId="2" fontId="8" fillId="6" borderId="7" xfId="0" applyNumberFormat="1" applyFont="1" applyFill="1" applyBorder="1" applyAlignment="1" applyProtection="1">
      <alignment horizontal="right" wrapText="1"/>
    </xf>
    <xf numFmtId="0" fontId="3" fillId="4" borderId="17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164" fontId="7" fillId="2" borderId="11" xfId="0" applyNumberFormat="1" applyFont="1" applyFill="1" applyBorder="1" applyAlignment="1" applyProtection="1">
      <alignment horizontal="center" vertical="center" wrapText="1"/>
    </xf>
    <xf numFmtId="164" fontId="7" fillId="2" borderId="12" xfId="0" applyNumberFormat="1" applyFont="1" applyFill="1" applyBorder="1" applyAlignment="1" applyProtection="1">
      <alignment horizontal="center" vertical="center" wrapText="1"/>
    </xf>
    <xf numFmtId="164" fontId="7" fillId="2" borderId="13" xfId="0" applyNumberFormat="1" applyFont="1" applyFill="1" applyBorder="1" applyAlignment="1" applyProtection="1">
      <alignment horizontal="center" vertical="center" wrapText="1"/>
    </xf>
    <xf numFmtId="164" fontId="7" fillId="2" borderId="14" xfId="0" applyNumberFormat="1" applyFont="1" applyFill="1" applyBorder="1" applyAlignment="1" applyProtection="1">
      <alignment horizontal="center" vertical="center" wrapText="1"/>
    </xf>
    <xf numFmtId="0" fontId="8" fillId="3" borderId="15" xfId="0" applyNumberFormat="1" applyFont="1" applyFill="1" applyBorder="1" applyAlignment="1" applyProtection="1">
      <alignment horizontal="right" wrapText="1"/>
    </xf>
    <xf numFmtId="164" fontId="7" fillId="2" borderId="13" xfId="0" applyNumberFormat="1" applyFont="1" applyFill="1" applyBorder="1" applyAlignment="1" applyProtection="1">
      <alignment horizontal="center" vertical="center"/>
    </xf>
    <xf numFmtId="164" fontId="7" fillId="2" borderId="14" xfId="0" applyNumberFormat="1" applyFont="1" applyFill="1" applyBorder="1" applyAlignment="1" applyProtection="1">
      <alignment horizontal="center" vertical="center"/>
    </xf>
    <xf numFmtId="0" fontId="8" fillId="3" borderId="3" xfId="0" applyNumberFormat="1" applyFont="1" applyFill="1" applyBorder="1" applyAlignment="1" applyProtection="1">
      <alignment horizontal="right" wrapText="1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64" fontId="7" fillId="2" borderId="11" xfId="0" applyNumberFormat="1" applyFont="1" applyFill="1" applyBorder="1" applyAlignment="1" applyProtection="1">
      <alignment horizontal="center" vertical="center"/>
    </xf>
    <xf numFmtId="164" fontId="7" fillId="2" borderId="12" xfId="0" applyNumberFormat="1" applyFont="1" applyFill="1" applyBorder="1" applyAlignment="1" applyProtection="1">
      <alignment horizontal="center" vertical="center"/>
    </xf>
    <xf numFmtId="2" fontId="8" fillId="3" borderId="21" xfId="0" applyNumberFormat="1" applyFont="1" applyFill="1" applyBorder="1" applyAlignment="1" applyProtection="1">
      <alignment horizontal="right" wrapText="1"/>
    </xf>
    <xf numFmtId="0" fontId="8" fillId="3" borderId="22" xfId="0" applyNumberFormat="1" applyFont="1" applyFill="1" applyBorder="1" applyAlignment="1" applyProtection="1">
      <alignment horizontal="right" wrapText="1"/>
    </xf>
    <xf numFmtId="164" fontId="7" fillId="2" borderId="13" xfId="0" applyNumberFormat="1" applyFont="1" applyFill="1" applyBorder="1" applyAlignment="1" applyProtection="1">
      <alignment horizontal="center"/>
    </xf>
    <xf numFmtId="164" fontId="7" fillId="2" borderId="14" xfId="0" applyNumberFormat="1" applyFont="1" applyFill="1" applyBorder="1" applyAlignment="1" applyProtection="1">
      <alignment horizontal="center"/>
    </xf>
    <xf numFmtId="164" fontId="7" fillId="2" borderId="11" xfId="0" applyNumberFormat="1" applyFont="1" applyFill="1" applyBorder="1" applyAlignment="1" applyProtection="1">
      <alignment horizontal="center"/>
    </xf>
    <xf numFmtId="164" fontId="7" fillId="2" borderId="12" xfId="0" applyNumberFormat="1" applyFont="1" applyFill="1" applyBorder="1" applyAlignment="1" applyProtection="1">
      <alignment horizontal="center"/>
    </xf>
    <xf numFmtId="164" fontId="7" fillId="2" borderId="11" xfId="0" applyNumberFormat="1" applyFont="1" applyFill="1" applyBorder="1" applyAlignment="1">
      <alignment horizontal="center" vertical="center"/>
    </xf>
    <xf numFmtId="164" fontId="7" fillId="2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64" fontId="7" fillId="2" borderId="13" xfId="6" applyNumberFormat="1" applyFont="1" applyFill="1" applyBorder="1" applyAlignment="1" applyProtection="1">
      <alignment horizontal="center"/>
    </xf>
    <xf numFmtId="164" fontId="7" fillId="2" borderId="14" xfId="6" applyNumberFormat="1" applyFont="1" applyFill="1" applyBorder="1" applyAlignment="1" applyProtection="1">
      <alignment horizontal="center"/>
    </xf>
    <xf numFmtId="2" fontId="7" fillId="2" borderId="13" xfId="0" applyNumberFormat="1" applyFont="1" applyFill="1" applyBorder="1" applyAlignment="1" applyProtection="1">
      <alignment horizontal="center" vertical="center"/>
    </xf>
    <xf numFmtId="2" fontId="7" fillId="2" borderId="14" xfId="0" applyNumberFormat="1" applyFont="1" applyFill="1" applyBorder="1" applyAlignment="1" applyProtection="1">
      <alignment horizontal="center" vertical="center"/>
    </xf>
    <xf numFmtId="2" fontId="7" fillId="2" borderId="11" xfId="0" applyNumberFormat="1" applyFont="1" applyFill="1" applyBorder="1" applyAlignment="1" applyProtection="1">
      <alignment horizontal="center" vertical="center"/>
    </xf>
    <xf numFmtId="2" fontId="7" fillId="2" borderId="12" xfId="0" applyNumberFormat="1" applyFont="1" applyFill="1" applyBorder="1" applyAlignment="1" applyProtection="1">
      <alignment horizontal="center" vertical="center"/>
    </xf>
    <xf numFmtId="2" fontId="7" fillId="2" borderId="11" xfId="0" applyNumberFormat="1" applyFont="1" applyFill="1" applyBorder="1" applyAlignment="1" applyProtection="1">
      <alignment horizontal="center"/>
    </xf>
    <xf numFmtId="2" fontId="7" fillId="2" borderId="12" xfId="0" applyNumberFormat="1" applyFont="1" applyFill="1" applyBorder="1" applyAlignment="1" applyProtection="1">
      <alignment horizontal="center"/>
    </xf>
    <xf numFmtId="0" fontId="8" fillId="4" borderId="2" xfId="0" applyNumberFormat="1" applyFont="1" applyFill="1" applyBorder="1" applyAlignment="1" applyProtection="1">
      <alignment horizontal="left" vertical="center"/>
    </xf>
    <xf numFmtId="0" fontId="8" fillId="4" borderId="7" xfId="0" applyNumberFormat="1" applyFont="1" applyFill="1" applyBorder="1" applyAlignment="1" applyProtection="1">
      <alignment horizontal="left" vertical="center"/>
    </xf>
    <xf numFmtId="0" fontId="8" fillId="4" borderId="3" xfId="0" applyNumberFormat="1" applyFont="1" applyFill="1" applyBorder="1" applyAlignment="1" applyProtection="1">
      <alignment horizontal="left" vertical="center"/>
    </xf>
    <xf numFmtId="0" fontId="7" fillId="2" borderId="9" xfId="0" applyNumberFormat="1" applyFont="1" applyFill="1" applyBorder="1" applyAlignment="1" applyProtection="1">
      <alignment horizontal="center"/>
    </xf>
    <xf numFmtId="0" fontId="7" fillId="2" borderId="10" xfId="0" applyNumberFormat="1" applyFont="1" applyFill="1" applyBorder="1" applyAlignment="1" applyProtection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5" fillId="2" borderId="0" xfId="3" applyNumberFormat="1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17" fontId="5" fillId="2" borderId="0" xfId="3" applyNumberFormat="1" applyFont="1" applyFill="1" applyBorder="1" applyAlignment="1">
      <alignment horizontal="left" vertical="center" wrapText="1"/>
    </xf>
    <xf numFmtId="0" fontId="6" fillId="0" borderId="0" xfId="3" applyNumberFormat="1" applyFont="1" applyFill="1" applyBorder="1" applyAlignment="1" applyProtection="1">
      <alignment horizontal="left" vertical="center" wrapText="1"/>
    </xf>
    <xf numFmtId="164" fontId="8" fillId="3" borderId="2" xfId="0" applyNumberFormat="1" applyFont="1" applyFill="1" applyBorder="1" applyAlignment="1" applyProtection="1">
      <alignment horizontal="center" vertical="center" wrapText="1"/>
    </xf>
    <xf numFmtId="164" fontId="8" fillId="3" borderId="3" xfId="0" applyNumberFormat="1" applyFont="1" applyFill="1" applyBorder="1" applyAlignment="1" applyProtection="1">
      <alignment horizontal="center" vertical="center" wrapText="1"/>
    </xf>
  </cellXfs>
  <cellStyles count="258">
    <cellStyle name="20% - Énfasis1 2" xfId="11"/>
    <cellStyle name="20% - Énfasis2 2" xfId="12"/>
    <cellStyle name="20% - Énfasis3 2" xfId="13"/>
    <cellStyle name="20% - Énfasis4 2" xfId="14"/>
    <cellStyle name="20% - Énfasis5 2" xfId="15"/>
    <cellStyle name="20% - Énfasis6 2" xfId="16"/>
    <cellStyle name="40% - Énfasis1 2" xfId="17"/>
    <cellStyle name="40% - Énfasis2 2" xfId="18"/>
    <cellStyle name="40% - Énfasis3 2" xfId="19"/>
    <cellStyle name="40% - Énfasis4 2" xfId="20"/>
    <cellStyle name="40% - Énfasis5 2" xfId="21"/>
    <cellStyle name="40% - Énfasis6 2" xfId="22"/>
    <cellStyle name="Euro" xfId="23"/>
    <cellStyle name="Euro 2" xfId="24"/>
    <cellStyle name="Millares [0] 2" xfId="25"/>
    <cellStyle name="Millares [0] 2 2" xfId="26"/>
    <cellStyle name="Millares [0] 2 3" xfId="27"/>
    <cellStyle name="Millares [0] 2 4" xfId="28"/>
    <cellStyle name="Millares 10" xfId="29"/>
    <cellStyle name="Millares 10 2" xfId="30"/>
    <cellStyle name="Millares 100" xfId="31"/>
    <cellStyle name="Millares 101" xfId="32"/>
    <cellStyle name="Millares 102" xfId="33"/>
    <cellStyle name="Millares 103" xfId="34"/>
    <cellStyle name="Millares 104" xfId="35"/>
    <cellStyle name="Millares 105" xfId="36"/>
    <cellStyle name="Millares 106" xfId="37"/>
    <cellStyle name="Millares 107" xfId="38"/>
    <cellStyle name="Millares 108" xfId="39"/>
    <cellStyle name="Millares 109" xfId="40"/>
    <cellStyle name="Millares 11" xfId="41"/>
    <cellStyle name="Millares 11 2" xfId="42"/>
    <cellStyle name="Millares 110" xfId="43"/>
    <cellStyle name="Millares 111" xfId="44"/>
    <cellStyle name="Millares 112" xfId="45"/>
    <cellStyle name="Millares 113" xfId="46"/>
    <cellStyle name="Millares 114" xfId="47"/>
    <cellStyle name="Millares 115" xfId="48"/>
    <cellStyle name="Millares 116" xfId="49"/>
    <cellStyle name="Millares 117" xfId="50"/>
    <cellStyle name="Millares 118" xfId="51"/>
    <cellStyle name="Millares 119" xfId="52"/>
    <cellStyle name="Millares 12" xfId="53"/>
    <cellStyle name="Millares 120" xfId="54"/>
    <cellStyle name="Millares 121" xfId="55"/>
    <cellStyle name="Millares 122" xfId="56"/>
    <cellStyle name="Millares 123" xfId="57"/>
    <cellStyle name="Millares 124" xfId="58"/>
    <cellStyle name="Millares 125" xfId="59"/>
    <cellStyle name="Millares 126" xfId="60"/>
    <cellStyle name="Millares 127" xfId="61"/>
    <cellStyle name="Millares 128" xfId="62"/>
    <cellStyle name="Millares 129" xfId="63"/>
    <cellStyle name="Millares 13" xfId="64"/>
    <cellStyle name="Millares 130" xfId="65"/>
    <cellStyle name="Millares 131" xfId="66"/>
    <cellStyle name="Millares 132" xfId="67"/>
    <cellStyle name="Millares 133" xfId="68"/>
    <cellStyle name="Millares 134" xfId="69"/>
    <cellStyle name="Millares 135" xfId="70"/>
    <cellStyle name="Millares 136" xfId="71"/>
    <cellStyle name="Millares 137" xfId="72"/>
    <cellStyle name="Millares 138" xfId="73"/>
    <cellStyle name="Millares 139" xfId="74"/>
    <cellStyle name="Millares 14" xfId="75"/>
    <cellStyle name="Millares 140" xfId="76"/>
    <cellStyle name="Millares 141" xfId="77"/>
    <cellStyle name="Millares 142" xfId="78"/>
    <cellStyle name="Millares 143" xfId="79"/>
    <cellStyle name="Millares 144" xfId="80"/>
    <cellStyle name="Millares 15" xfId="81"/>
    <cellStyle name="Millares 16" xfId="82"/>
    <cellStyle name="Millares 17" xfId="83"/>
    <cellStyle name="Millares 18" xfId="84"/>
    <cellStyle name="Millares 19" xfId="85"/>
    <cellStyle name="Millares 2" xfId="86"/>
    <cellStyle name="Millares 2 2" xfId="87"/>
    <cellStyle name="Millares 2 3" xfId="88"/>
    <cellStyle name="Millares 2 3 2" xfId="89"/>
    <cellStyle name="Millares 20" xfId="90"/>
    <cellStyle name="Millares 21" xfId="91"/>
    <cellStyle name="Millares 22" xfId="92"/>
    <cellStyle name="Millares 23" xfId="93"/>
    <cellStyle name="Millares 24" xfId="94"/>
    <cellStyle name="Millares 25" xfId="95"/>
    <cellStyle name="Millares 26" xfId="96"/>
    <cellStyle name="Millares 27" xfId="97"/>
    <cellStyle name="Millares 28" xfId="98"/>
    <cellStyle name="Millares 29" xfId="99"/>
    <cellStyle name="Millares 3" xfId="100"/>
    <cellStyle name="Millares 3 2" xfId="101"/>
    <cellStyle name="Millares 3 3" xfId="102"/>
    <cellStyle name="Millares 30" xfId="103"/>
    <cellStyle name="Millares 31" xfId="104"/>
    <cellStyle name="Millares 32" xfId="105"/>
    <cellStyle name="Millares 33" xfId="106"/>
    <cellStyle name="Millares 34" xfId="107"/>
    <cellStyle name="Millares 35" xfId="108"/>
    <cellStyle name="Millares 36" xfId="109"/>
    <cellStyle name="Millares 37" xfId="110"/>
    <cellStyle name="Millares 38" xfId="111"/>
    <cellStyle name="Millares 39" xfId="112"/>
    <cellStyle name="Millares 4" xfId="113"/>
    <cellStyle name="Millares 4 2" xfId="114"/>
    <cellStyle name="Millares 40" xfId="115"/>
    <cellStyle name="Millares 41" xfId="116"/>
    <cellStyle name="Millares 42" xfId="117"/>
    <cellStyle name="Millares 43" xfId="118"/>
    <cellStyle name="Millares 44" xfId="119"/>
    <cellStyle name="Millares 45" xfId="120"/>
    <cellStyle name="Millares 46" xfId="121"/>
    <cellStyle name="Millares 47" xfId="122"/>
    <cellStyle name="Millares 48" xfId="123"/>
    <cellStyle name="Millares 49" xfId="124"/>
    <cellStyle name="Millares 5" xfId="125"/>
    <cellStyle name="Millares 5 2" xfId="126"/>
    <cellStyle name="Millares 5 3" xfId="127"/>
    <cellStyle name="Millares 5 4" xfId="128"/>
    <cellStyle name="Millares 50" xfId="129"/>
    <cellStyle name="Millares 51" xfId="130"/>
    <cellStyle name="Millares 52" xfId="131"/>
    <cellStyle name="Millares 53" xfId="132"/>
    <cellStyle name="Millares 54" xfId="133"/>
    <cellStyle name="Millares 55" xfId="134"/>
    <cellStyle name="Millares 56" xfId="135"/>
    <cellStyle name="Millares 57" xfId="136"/>
    <cellStyle name="Millares 58" xfId="137"/>
    <cellStyle name="Millares 59" xfId="138"/>
    <cellStyle name="Millares 6" xfId="139"/>
    <cellStyle name="Millares 6 2" xfId="140"/>
    <cellStyle name="Millares 6 3" xfId="141"/>
    <cellStyle name="Millares 6 4" xfId="142"/>
    <cellStyle name="Millares 60" xfId="143"/>
    <cellStyle name="Millares 61" xfId="144"/>
    <cellStyle name="Millares 62" xfId="145"/>
    <cellStyle name="Millares 63" xfId="146"/>
    <cellStyle name="Millares 64" xfId="147"/>
    <cellStyle name="Millares 65" xfId="148"/>
    <cellStyle name="Millares 66" xfId="149"/>
    <cellStyle name="Millares 67" xfId="150"/>
    <cellStyle name="Millares 68" xfId="151"/>
    <cellStyle name="Millares 69" xfId="152"/>
    <cellStyle name="Millares 7" xfId="5"/>
    <cellStyle name="Millares 7 2" xfId="7"/>
    <cellStyle name="Millares 7 3" xfId="6"/>
    <cellStyle name="Millares 7 4" xfId="153"/>
    <cellStyle name="Millares 70" xfId="154"/>
    <cellStyle name="Millares 71" xfId="155"/>
    <cellStyle name="Millares 72" xfId="156"/>
    <cellStyle name="Millares 73" xfId="157"/>
    <cellStyle name="Millares 74" xfId="158"/>
    <cellStyle name="Millares 75" xfId="159"/>
    <cellStyle name="Millares 76" xfId="160"/>
    <cellStyle name="Millares 77" xfId="161"/>
    <cellStyle name="Millares 78" xfId="162"/>
    <cellStyle name="Millares 79" xfId="163"/>
    <cellStyle name="Millares 8" xfId="164"/>
    <cellStyle name="Millares 8 2" xfId="165"/>
    <cellStyle name="Millares 80" xfId="166"/>
    <cellStyle name="Millares 81" xfId="167"/>
    <cellStyle name="Millares 82" xfId="168"/>
    <cellStyle name="Millares 83" xfId="169"/>
    <cellStyle name="Millares 84" xfId="170"/>
    <cellStyle name="Millares 85" xfId="171"/>
    <cellStyle name="Millares 86" xfId="172"/>
    <cellStyle name="Millares 87" xfId="173"/>
    <cellStyle name="Millares 88" xfId="174"/>
    <cellStyle name="Millares 89" xfId="175"/>
    <cellStyle name="Millares 9" xfId="176"/>
    <cellStyle name="Millares 9 2" xfId="177"/>
    <cellStyle name="Millares 90" xfId="178"/>
    <cellStyle name="Millares 91" xfId="179"/>
    <cellStyle name="Millares 92" xfId="180"/>
    <cellStyle name="Millares 93" xfId="181"/>
    <cellStyle name="Millares 94" xfId="182"/>
    <cellStyle name="Millares 95" xfId="183"/>
    <cellStyle name="Millares 96" xfId="184"/>
    <cellStyle name="Millares 97" xfId="185"/>
    <cellStyle name="Millares 98" xfId="186"/>
    <cellStyle name="Millares 99" xfId="187"/>
    <cellStyle name="Moneda" xfId="1" builtinId="4"/>
    <cellStyle name="Moneda 2" xfId="188"/>
    <cellStyle name="Moneda 2 2" xfId="189"/>
    <cellStyle name="Moneda 2 3" xfId="190"/>
    <cellStyle name="Moneda 2 3 2" xfId="191"/>
    <cellStyle name="Moneda 2 3 3" xfId="192"/>
    <cellStyle name="Moneda 2 4" xfId="193"/>
    <cellStyle name="Moneda 2 4 2" xfId="194"/>
    <cellStyle name="Moneda 2 4 3" xfId="195"/>
    <cellStyle name="Moneda 2 5" xfId="196"/>
    <cellStyle name="Moneda 2 5 2" xfId="197"/>
    <cellStyle name="Moneda 2 5 3" xfId="198"/>
    <cellStyle name="Moneda 2 6" xfId="199"/>
    <cellStyle name="Moneda 2 7" xfId="200"/>
    <cellStyle name="Moneda 2 8" xfId="201"/>
    <cellStyle name="Moneda 2 9" xfId="202"/>
    <cellStyle name="Moneda 3" xfId="203"/>
    <cellStyle name="Moneda 3 2" xfId="204"/>
    <cellStyle name="Moneda 3 3" xfId="205"/>
    <cellStyle name="Moneda 3 3 2" xfId="206"/>
    <cellStyle name="Moneda 3 3 3" xfId="207"/>
    <cellStyle name="Moneda 3 4" xfId="208"/>
    <cellStyle name="Moneda 3 5" xfId="209"/>
    <cellStyle name="Moneda 4" xfId="210"/>
    <cellStyle name="Moneda 4 2" xfId="211"/>
    <cellStyle name="Moneda 4 3" xfId="212"/>
    <cellStyle name="Moneda 5" xfId="213"/>
    <cellStyle name="Moneda 5 2" xfId="214"/>
    <cellStyle name="Moneda 5 3" xfId="215"/>
    <cellStyle name="Moneda 6" xfId="4"/>
    <cellStyle name="Moneda 6 2" xfId="216"/>
    <cellStyle name="Moneda 6 3" xfId="217"/>
    <cellStyle name="Moneda 6 4" xfId="218"/>
    <cellStyle name="Moneda 7" xfId="219"/>
    <cellStyle name="Normal" xfId="0" builtinId="0"/>
    <cellStyle name="Normal 10" xfId="220"/>
    <cellStyle name="Normal 10 2" xfId="221"/>
    <cellStyle name="Normal 11" xfId="222"/>
    <cellStyle name="Normal 12" xfId="223"/>
    <cellStyle name="Normal 13" xfId="224"/>
    <cellStyle name="Normal 14" xfId="3"/>
    <cellStyle name="Normal 14 2" xfId="9"/>
    <cellStyle name="Normal 2" xfId="225"/>
    <cellStyle name="Normal 2 2" xfId="8"/>
    <cellStyle name="Normal 3" xfId="226"/>
    <cellStyle name="Normal 3 2" xfId="227"/>
    <cellStyle name="Normal 3 2 2" xfId="228"/>
    <cellStyle name="Normal 3 3" xfId="229"/>
    <cellStyle name="Normal 3 4" xfId="230"/>
    <cellStyle name="Normal 3 5" xfId="231"/>
    <cellStyle name="Normal 4" xfId="232"/>
    <cellStyle name="Normal 4 2" xfId="233"/>
    <cellStyle name="Normal 4 2 2" xfId="234"/>
    <cellStyle name="Normal 4 3" xfId="235"/>
    <cellStyle name="Normal 4 6" xfId="236"/>
    <cellStyle name="Normal 5" xfId="237"/>
    <cellStyle name="Normal 6" xfId="238"/>
    <cellStyle name="Normal 7" xfId="239"/>
    <cellStyle name="Normal 8" xfId="240"/>
    <cellStyle name="Normal 9" xfId="241"/>
    <cellStyle name="Normal_PPTO-TALLER DE PINTURA-FINAL-2" xfId="10"/>
    <cellStyle name="Notas 2" xfId="242"/>
    <cellStyle name="Porcentaje" xfId="2" builtinId="5"/>
    <cellStyle name="Porcentaje 2" xfId="243"/>
    <cellStyle name="Porcentaje 2 2" xfId="244"/>
    <cellStyle name="Porcentaje 2 3" xfId="245"/>
    <cellStyle name="Porcentaje 3" xfId="246"/>
    <cellStyle name="Porcentual 2" xfId="247"/>
    <cellStyle name="Porcentual 2 2" xfId="248"/>
    <cellStyle name="Porcentual 3" xfId="249"/>
    <cellStyle name="Porcentual 3 2" xfId="250"/>
    <cellStyle name="Porcentual 4" xfId="251"/>
    <cellStyle name="Porcentual 4 2" xfId="252"/>
    <cellStyle name="Porcentual 4 3" xfId="253"/>
    <cellStyle name="Porcentual 5" xfId="254"/>
    <cellStyle name="Porcentual 5 2" xfId="255"/>
    <cellStyle name="Porcentual 5 3" xfId="256"/>
    <cellStyle name="Porcentual 6" xfId="257"/>
  </cellStyles>
  <dxfs count="2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stituto\Desktop\PPTO%20Y%20APUS%203&#176;%20PISO%20%20GENERAL%20%20NOR%20ORIENTAL%20V01%2012-08%20Switc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TREGA%203%20Y%204%20JULIO%2028\PRESUPUESTO\CONSOLIDADOS%203%20Y%204\PPTO%20Y%20APUS%203&#176;%20PISO%20%20ARQUIND%20SAS%20Obra%20Civil%20Nor%20orient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SIERRA\Desktop\presupuestos%20inc\PPTO%20SEPARADO%20Y%20APUS%20ZONA%20Y%20PISO%20HIDRAULI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NTREGA%203%20Y%204%20JULIO%2028\PRESUPUESTO\CONSOLIDADOS%203%20Y%204\PPTO%20SEPARADO%20Y%20APUS%20ZONA%20Y%20PISO%20HIDRAU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ACTOR PRESTACIONAL 2014"/>
      <sheetName val="Cuadrillas base 2014"/>
      <sheetName val="Materiales"/>
      <sheetName val="Equipos"/>
      <sheetName val="Transportes"/>
      <sheetName val="ACTA RF"/>
      <sheetName val="Balance"/>
      <sheetName val="11.1 Baldosa"/>
      <sheetName val="11.2 Nivelación Mort 1-3"/>
      <sheetName val="CuadrillasTarifas2014"/>
      <sheetName val="MEM CAL 3 Y 4 NOR ORIENTAL"/>
      <sheetName val="1,1"/>
      <sheetName val="1,2"/>
      <sheetName val="1,3"/>
      <sheetName val="1,4"/>
      <sheetName val="1,5"/>
      <sheetName val="1,6"/>
      <sheetName val="1,7"/>
      <sheetName val="1,8"/>
      <sheetName val="1,9"/>
      <sheetName val="1,10"/>
      <sheetName val="1,11"/>
      <sheetName val="1,12"/>
      <sheetName val="1,13"/>
      <sheetName val="1,14"/>
      <sheetName val="1,15"/>
      <sheetName val="1,16"/>
      <sheetName val="1,17"/>
      <sheetName val="1,18"/>
      <sheetName val="1,19"/>
      <sheetName val="1,20"/>
      <sheetName val="1,21"/>
      <sheetName val="1,22"/>
      <sheetName val="1,23"/>
      <sheetName val="2,1"/>
      <sheetName val="2,2"/>
      <sheetName val="3.1"/>
      <sheetName val="3.2"/>
      <sheetName val="3.3"/>
      <sheetName val="4.1"/>
      <sheetName val="4.2"/>
      <sheetName val="5.1"/>
      <sheetName val="6.1"/>
      <sheetName val="6,2"/>
      <sheetName val="6,3"/>
      <sheetName val="7,1"/>
      <sheetName val="7,2"/>
      <sheetName val="7,3"/>
      <sheetName val="8,1"/>
      <sheetName val="8,2"/>
      <sheetName val="8,3"/>
      <sheetName val="8,4"/>
      <sheetName val="8,5"/>
      <sheetName val="8,6"/>
      <sheetName val="8,7"/>
      <sheetName val="9,1"/>
      <sheetName val="9,2"/>
      <sheetName val="9,3"/>
      <sheetName val="9,4"/>
      <sheetName val="9,5"/>
      <sheetName val="10,1"/>
      <sheetName val="10,2"/>
      <sheetName val="10,3"/>
      <sheetName val="10,4"/>
      <sheetName val="10,5"/>
      <sheetName val="10,6"/>
      <sheetName val="10,7"/>
      <sheetName val="10,8"/>
      <sheetName val="10,9"/>
      <sheetName val="10,10"/>
      <sheetName val="10,11"/>
      <sheetName val="11.1"/>
      <sheetName val="11.2"/>
      <sheetName val="12,1"/>
      <sheetName val="12,2"/>
      <sheetName val="12,3"/>
      <sheetName val="12,4"/>
      <sheetName val="13,1"/>
      <sheetName val="13,2"/>
      <sheetName val="14,1"/>
      <sheetName val="14,2"/>
      <sheetName val="14,3"/>
      <sheetName val="14,4"/>
      <sheetName val="14,5"/>
      <sheetName val="14,6"/>
      <sheetName val="15,1"/>
      <sheetName val="16.1"/>
      <sheetName val="16.2"/>
      <sheetName val="16.3"/>
      <sheetName val="16.4"/>
      <sheetName val="16.5"/>
      <sheetName val="17,1"/>
      <sheetName val="18,1"/>
      <sheetName val="18.2"/>
      <sheetName val="18.3"/>
      <sheetName val="18.4"/>
      <sheetName val="18.5"/>
      <sheetName val="18.6"/>
      <sheetName val="19.1"/>
      <sheetName val="19.2"/>
      <sheetName val="19.3"/>
      <sheetName val="19.4"/>
      <sheetName val="19.5"/>
      <sheetName val="19.6"/>
      <sheetName val="19.7"/>
      <sheetName val="19.8"/>
      <sheetName val="19.9"/>
      <sheetName val="19.10"/>
      <sheetName val="19.11"/>
      <sheetName val="19.12"/>
      <sheetName val="19.13"/>
      <sheetName val="19.14"/>
      <sheetName val="20.1"/>
      <sheetName val="20.2"/>
      <sheetName val="20.3"/>
      <sheetName val="20.4"/>
      <sheetName val="21.1"/>
      <sheetName val="21.2"/>
      <sheetName val="21.3"/>
      <sheetName val="21.4"/>
      <sheetName val="21.5"/>
      <sheetName val="22.1"/>
      <sheetName val="22.2"/>
      <sheetName val="22.3"/>
      <sheetName val="23.1"/>
      <sheetName val="23.2"/>
      <sheetName val="23.3"/>
      <sheetName val="23.4"/>
      <sheetName val="23.5"/>
      <sheetName val="23.6"/>
      <sheetName val="23.7"/>
      <sheetName val="23.8"/>
      <sheetName val="23.9"/>
      <sheetName val="23.10"/>
      <sheetName val="24.1"/>
      <sheetName val="24.2"/>
      <sheetName val="24.3"/>
      <sheetName val="24.4"/>
      <sheetName val="25.1"/>
      <sheetName val="25.2"/>
      <sheetName val="25.3"/>
      <sheetName val="25.4"/>
      <sheetName val="25.5"/>
      <sheetName val="25.6"/>
      <sheetName val="26.1"/>
      <sheetName val="26.2"/>
      <sheetName val="26.3"/>
      <sheetName val="26.4"/>
      <sheetName val="26.5"/>
      <sheetName val="26.6"/>
      <sheetName val="26.7"/>
      <sheetName val="26.8"/>
      <sheetName val="26.9"/>
      <sheetName val="26.10"/>
      <sheetName val="26.11"/>
      <sheetName val="26.12"/>
      <sheetName val="27.1"/>
      <sheetName val="27.2"/>
      <sheetName val="27.3"/>
      <sheetName val="27.4"/>
      <sheetName val="27.5"/>
      <sheetName val="27.6"/>
      <sheetName val="27.7"/>
      <sheetName val="27.8"/>
      <sheetName val="27.9"/>
      <sheetName val="27.10"/>
      <sheetName val="27.11"/>
      <sheetName val="27.12"/>
      <sheetName val="28.1"/>
      <sheetName val="28.2"/>
      <sheetName val="28.3"/>
      <sheetName val="28.4"/>
      <sheetName val="28.5"/>
      <sheetName val="29.1"/>
      <sheetName val="29.2"/>
      <sheetName val="29.3"/>
      <sheetName val="30.1"/>
      <sheetName val="30.2"/>
      <sheetName val="30.3"/>
      <sheetName val="30.4"/>
      <sheetName val="30.5"/>
      <sheetName val="30.6"/>
      <sheetName val="30.7"/>
      <sheetName val="30.8"/>
      <sheetName val="30.9"/>
      <sheetName val="30.10"/>
      <sheetName val="30.11"/>
      <sheetName val="30.12"/>
      <sheetName val="30.13"/>
      <sheetName val="30.14"/>
      <sheetName val="30.15"/>
      <sheetName val="30.16"/>
      <sheetName val="30.17"/>
      <sheetName val="30.18"/>
      <sheetName val="30.19"/>
      <sheetName val="30.20"/>
      <sheetName val="30.21"/>
      <sheetName val="30.22"/>
      <sheetName val="31.1"/>
      <sheetName val="31.2"/>
      <sheetName val="31.3"/>
      <sheetName val="31.4"/>
      <sheetName val="31.5"/>
      <sheetName val="31.6"/>
      <sheetName val="32.1"/>
      <sheetName val="32.2"/>
      <sheetName val="33.1"/>
      <sheetName val="33.2"/>
      <sheetName val="33.3"/>
      <sheetName val="33.4"/>
      <sheetName val="33.5"/>
      <sheetName val="33.6"/>
      <sheetName val="33.7"/>
      <sheetName val="33.8"/>
      <sheetName val="33.9"/>
      <sheetName val="33.10"/>
      <sheetName val="33.11"/>
      <sheetName val="33.12"/>
      <sheetName val="34.1"/>
      <sheetName val="34.2"/>
      <sheetName val="34.3"/>
      <sheetName val="34.4"/>
      <sheetName val="34.5"/>
      <sheetName val="34.6"/>
      <sheetName val="34.7"/>
      <sheetName val="34.8"/>
      <sheetName val="34.9"/>
      <sheetName val="34.10"/>
      <sheetName val="34.11"/>
      <sheetName val="34.12"/>
      <sheetName val="35.1"/>
      <sheetName val="35.2"/>
      <sheetName val="35.3"/>
      <sheetName val="35.4"/>
      <sheetName val="36.1"/>
      <sheetName val="36.2"/>
      <sheetName val="37.1"/>
      <sheetName val="38.1"/>
      <sheetName val="38.2"/>
      <sheetName val="38.3"/>
      <sheetName val="38.4"/>
      <sheetName val="38.5"/>
      <sheetName val="38.6"/>
      <sheetName val="38.7"/>
      <sheetName val="38.8"/>
      <sheetName val="38.9"/>
      <sheetName val="38.10"/>
      <sheetName val="38.11"/>
      <sheetName val="38.12"/>
      <sheetName val="38.13"/>
      <sheetName val="38.14"/>
      <sheetName val="39.1"/>
      <sheetName val="39.2"/>
      <sheetName val="39.3"/>
      <sheetName val="39.4"/>
      <sheetName val="39.5"/>
      <sheetName val="39.6"/>
      <sheetName val="40.1"/>
      <sheetName val="40.2"/>
      <sheetName val="40.3"/>
      <sheetName val="40.4"/>
      <sheetName val="40.5"/>
      <sheetName val="41.1"/>
      <sheetName val="41.2"/>
      <sheetName val="41.3"/>
      <sheetName val="41.4"/>
      <sheetName val="41.5"/>
      <sheetName val="41.6"/>
      <sheetName val="42.1"/>
      <sheetName val="42.2"/>
      <sheetName val="42.3"/>
      <sheetName val="42.4"/>
      <sheetName val="42.5"/>
      <sheetName val="42.6"/>
      <sheetName val="42.7"/>
      <sheetName val="42.8"/>
      <sheetName val="42.9"/>
      <sheetName val="42.10"/>
      <sheetName val="42.11"/>
      <sheetName val="42.12"/>
      <sheetName val="42.13"/>
      <sheetName val="42.14"/>
      <sheetName val="PPRINCIPAL"/>
      <sheetName val="42.15"/>
      <sheetName val="42.16"/>
      <sheetName val="42.17"/>
      <sheetName val="42.18"/>
      <sheetName val="42.19"/>
      <sheetName val="42.20"/>
      <sheetName val="42.21"/>
      <sheetName val="43.1"/>
      <sheetName val="43.2"/>
      <sheetName val="43.3"/>
      <sheetName val="43.4"/>
      <sheetName val="43.6"/>
      <sheetName val="43.5"/>
      <sheetName val="43.7"/>
      <sheetName val="44.1"/>
      <sheetName val="44.2"/>
      <sheetName val="44.3"/>
      <sheetName val="44.4"/>
      <sheetName val="44.5"/>
      <sheetName val="45.1"/>
      <sheetName val="45.2"/>
      <sheetName val="45.3"/>
      <sheetName val="45.4"/>
      <sheetName val="45.5"/>
      <sheetName val="46.1"/>
      <sheetName val="46.2"/>
      <sheetName val="46.3"/>
      <sheetName val="46.4"/>
      <sheetName val="46.5"/>
      <sheetName val="46.6"/>
      <sheetName val="47.1"/>
      <sheetName val="47.2"/>
      <sheetName val="47.3"/>
      <sheetName val="47.4"/>
      <sheetName val="47.5"/>
      <sheetName val="47.6"/>
      <sheetName val="47.7"/>
      <sheetName val="47.8"/>
      <sheetName val="47.9"/>
      <sheetName val="47.10"/>
      <sheetName val="47.11"/>
      <sheetName val="47.12"/>
      <sheetName val="47.13"/>
      <sheetName val="47.14"/>
      <sheetName val="47.15"/>
      <sheetName val="47.16"/>
      <sheetName val="47.17"/>
      <sheetName val="47.18"/>
      <sheetName val="47.19"/>
      <sheetName val="47.20"/>
      <sheetName val="48.1"/>
      <sheetName val="48.2"/>
      <sheetName val="48.3"/>
      <sheetName val="48.4"/>
      <sheetName val="48.5"/>
      <sheetName val="48.6"/>
      <sheetName val="48.7"/>
      <sheetName val="48.8"/>
      <sheetName val="49.1"/>
      <sheetName val="49.2"/>
      <sheetName val="49.3"/>
      <sheetName val="49.4"/>
      <sheetName val="49.5"/>
      <sheetName val="49.6"/>
      <sheetName val="49.7"/>
      <sheetName val="49.8"/>
      <sheetName val="50.1"/>
      <sheetName val="50.2"/>
      <sheetName val="50.3"/>
      <sheetName val="50.4"/>
      <sheetName val="50.5"/>
      <sheetName val="50.6"/>
      <sheetName val="50.7"/>
      <sheetName val="51.1"/>
      <sheetName val="51.2"/>
      <sheetName val="51.3"/>
      <sheetName val="51.4"/>
      <sheetName val="52.1"/>
      <sheetName val="52.2"/>
      <sheetName val="52.3"/>
      <sheetName val="52.4"/>
      <sheetName val="52.5"/>
      <sheetName val="52.6"/>
      <sheetName val="52.7"/>
      <sheetName val="52.8"/>
      <sheetName val="53.1"/>
      <sheetName val="53.2"/>
      <sheetName val="53.3"/>
      <sheetName val="53.4"/>
      <sheetName val="53.5"/>
      <sheetName val="53.6"/>
      <sheetName val="53.7"/>
      <sheetName val="53.8"/>
      <sheetName val="54.1"/>
      <sheetName val="54.2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PRESTAR LOS SERVICIOS POR PRODUCTO DE LOS ESTUDIOS TECNICOS, DISEÑOS Y PRESUPUESTO PARA LA REMODELACION DEL 3 Y 4 PISO COSTADO SURORIENTAL Y NORORIENTAL EDIFICIO DE HOSPITALIZADOS, EL PLAN DE CONTINGENCIA NECESARIO PARA EL TRASLADO DEL AREA DE REHABILITACION DEL TERCER (3) PISO COSTADO NOR - OCCIDENTAL EDIFICIO HOSPITALIZADOS Y EL AREA DE DESCANSOS MEDICOS Y LOCKERS FUNCIONARIOS UBICADOS EN EL SEGUNDO (2) PISO COSTADO NOR - OCCIDENTAL A LA TERRAZ SOBRE ALMACEN</v>
          </cell>
        </row>
        <row r="4">
          <cell r="A4" t="str">
            <v>CONTRATO DE OBRA No. 0234  DE 2014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ACTOR PRESTACIONAL 2014"/>
      <sheetName val="Cuadrillas base 2014"/>
      <sheetName val="Materiales"/>
      <sheetName val="Equipos"/>
      <sheetName val="Transportes"/>
      <sheetName val="ACTA RF"/>
      <sheetName val="Balance"/>
      <sheetName val="11.1 Baldosa"/>
      <sheetName val="11.2 Nivelación Mort 1-3"/>
      <sheetName val="CuadrillasTarifas2014"/>
      <sheetName val="MEM-CAL"/>
      <sheetName val="PPTO INICIAL"/>
      <sheetName val="1,1"/>
      <sheetName val="1,2"/>
      <sheetName val="1,3"/>
      <sheetName val="1,4"/>
      <sheetName val="1,5"/>
      <sheetName val="1,6"/>
      <sheetName val="1,7"/>
      <sheetName val="1,8"/>
      <sheetName val="1,9"/>
      <sheetName val="1,10"/>
      <sheetName val="1,11"/>
      <sheetName val="1,12"/>
      <sheetName val="1,13"/>
      <sheetName val="1,14"/>
      <sheetName val="1,15"/>
      <sheetName val="1,16"/>
      <sheetName val="1,17"/>
      <sheetName val="1,18"/>
      <sheetName val="1,19"/>
      <sheetName val="1,20"/>
      <sheetName val="1,21"/>
      <sheetName val="1,22"/>
      <sheetName val="1,23"/>
      <sheetName val="2,1"/>
      <sheetName val="2,2"/>
      <sheetName val="3.1"/>
      <sheetName val="3.2"/>
      <sheetName val="3.3"/>
      <sheetName val="4.1"/>
      <sheetName val="5.1"/>
      <sheetName val="6.1"/>
      <sheetName val="6,2"/>
      <sheetName val="6,3"/>
      <sheetName val="7,1"/>
      <sheetName val="7,2"/>
      <sheetName val="7,3"/>
      <sheetName val="8,1"/>
      <sheetName val="8,2"/>
      <sheetName val="8,3"/>
      <sheetName val="8,4"/>
      <sheetName val="8,5"/>
      <sheetName val="8,6"/>
      <sheetName val="8,7"/>
      <sheetName val="9,1"/>
      <sheetName val="9,2"/>
      <sheetName val="9,3"/>
      <sheetName val="9,4"/>
      <sheetName val="9,5"/>
      <sheetName val="10,1"/>
      <sheetName val="10,2"/>
      <sheetName val="10,3"/>
      <sheetName val="10,4"/>
      <sheetName val="10,5"/>
      <sheetName val="10,6"/>
      <sheetName val="10,7"/>
      <sheetName val="10,8"/>
      <sheetName val="10,9"/>
      <sheetName val="10,10"/>
      <sheetName val="10,11"/>
      <sheetName val="11.1"/>
      <sheetName val="11.2"/>
      <sheetName val="12,1"/>
      <sheetName val="12,2"/>
      <sheetName val="12,3"/>
      <sheetName val="12,4"/>
      <sheetName val="13,1"/>
      <sheetName val="13,2"/>
      <sheetName val="14,1"/>
      <sheetName val="14,2"/>
      <sheetName val="14,3"/>
      <sheetName val="14,4"/>
      <sheetName val="14,5"/>
      <sheetName val="14,6"/>
      <sheetName val="15,1"/>
      <sheetName val="16,1"/>
      <sheetName val="16,2"/>
      <sheetName val="16,3"/>
      <sheetName val="16,4"/>
      <sheetName val="16,5"/>
    </sheetNames>
    <sheetDataSet>
      <sheetData sheetId="0">
        <row r="4">
          <cell r="B4" t="str">
            <v>Proponente:</v>
          </cell>
        </row>
      </sheetData>
      <sheetData sheetId="1" refreshError="1"/>
      <sheetData sheetId="2" refreshError="1"/>
      <sheetData sheetId="3" refreshError="1"/>
      <sheetData sheetId="4">
        <row r="8">
          <cell r="B8" t="str">
            <v>Andamio metálico tubular</v>
          </cell>
        </row>
      </sheetData>
      <sheetData sheetId="5" refreshError="1"/>
      <sheetData sheetId="6" refreshError="1"/>
      <sheetData sheetId="7">
        <row r="87">
          <cell r="D87">
            <v>2410</v>
          </cell>
        </row>
      </sheetData>
      <sheetData sheetId="8" refreshError="1"/>
      <sheetData sheetId="9" refreshError="1"/>
      <sheetData sheetId="10">
        <row r="36">
          <cell r="A36" t="str">
            <v>Ayudante</v>
          </cell>
        </row>
      </sheetData>
      <sheetData sheetId="11" refreshError="1"/>
      <sheetData sheetId="12">
        <row r="120">
          <cell r="A120">
            <v>17.100000000000001</v>
          </cell>
          <cell r="D120">
            <v>265.66800000000001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ACTOR PRESTACIONAL 2014"/>
      <sheetName val="Cuadrillas base 2014"/>
      <sheetName val="CuadrillasTarifas2014"/>
      <sheetName val="Materiales"/>
      <sheetName val="Equipos"/>
      <sheetName val="Transportes"/>
      <sheetName val="ACTA RF"/>
      <sheetName val="Balance"/>
      <sheetName val="11.1 Baldosa"/>
      <sheetName val="11.2 Nivelación Mort 1-3"/>
      <sheetName val="PPTO COSTADO NORTE"/>
      <sheetName val="PPTO COSTADO SUR"/>
      <sheetName val="Punto AF SANIT TANQUE Cu"/>
      <sheetName val="Punto AF SANIT FLUX Cu"/>
      <sheetName val="Punto AF DUCHA Cu"/>
      <sheetName val="PUNTO AC LAVAMANOS 1-2"/>
      <sheetName val="PUNTO AC LAVAPLATOS 1-2"/>
      <sheetName val="PUNTO AC DUCHA 1-2"/>
      <sheetName val="TUBERIA TIPO L 3-4&quot;"/>
      <sheetName val="ACCESORIO COBRE 3-4&quot;"/>
      <sheetName val="ACCESORIO COBRE 1 1-2&quot;"/>
      <sheetName val="TUBERIA TIPO L 1 1-2&quot;"/>
      <sheetName val="CAÑUELA FIBRA 1&quot;"/>
      <sheetName val="CAÑUELA FIBRA 1-2&quot;"/>
      <sheetName val="CAÑUELA FIBRA 3-4&quot;"/>
      <sheetName val="CAÑUELA FIBRA 1 1-2&quot;"/>
      <sheetName val="SALIDA SANITARIA 4&quot;"/>
      <sheetName val="SALIDA LAVAMANOS 2&quot;"/>
      <sheetName val="SALIDA LAVAPLATOS 2&quot;"/>
      <sheetName val="SALIDA DUCHA 2&quot;"/>
      <sheetName val="SALIDA POSETA 3&quot;"/>
      <sheetName val="SALIDA SIFON DE PISO 2&quot;"/>
      <sheetName val="TUBERIA PVC-S 2&quot;"/>
      <sheetName val="TUBERIA PVC-S 3&quot;"/>
      <sheetName val="TUBERIA PVC-S 4&quot;"/>
      <sheetName val="TUBERIA PVC-S 6&quot;"/>
      <sheetName val="TUBERIA PVC-L 2&quot;"/>
      <sheetName val="TUBERIA PVC-L 3&quot;"/>
      <sheetName val="accesorio PVC-S 2&quot;"/>
      <sheetName val="accesorio PVC-S 3&quot;"/>
      <sheetName val="accesorio PVC-S 4&quot;"/>
      <sheetName val="accesorio PVC-S 6&quot;"/>
      <sheetName val="JUNTA DE EXPANSION 4&quot;"/>
      <sheetName val="VALVULA ADM AIRE 3&quot;"/>
      <sheetName val="ABRAZADERA PERA 1-2&quot;"/>
      <sheetName val="ABRAZADERA PERA 3-4&quot;"/>
      <sheetName val="ABRAZADERA PERA 1&quot;"/>
      <sheetName val="ABRAZADERA PERA 1 1-4&quot;"/>
      <sheetName val="ABRAZADERA PERA 1 1-2&quot;"/>
      <sheetName val="ABRAZADERA PERA 2&quot;"/>
      <sheetName val="ABRAZADERA PERA 2 1-2&quot;"/>
      <sheetName val="ABRAZADERA PERA 3&quot;"/>
      <sheetName val="ABRAZADERA PERA 4&quot;"/>
      <sheetName val="ABRAZADERA PERA 6&quot;"/>
      <sheetName val="SOPORTE ESPECIAL"/>
      <sheetName val="SOPORTE DE PISO"/>
      <sheetName val="MONTAJE SANITARIO FLUX"/>
      <sheetName val="MONTAJE LAVAMANOS"/>
      <sheetName val="MONTAJE LAVAPLATOS"/>
      <sheetName val="MONTAJE DUCHA"/>
      <sheetName val="MONTAJE LLAVE MANGUERA"/>
      <sheetName val="CAJA INSP 60X60"/>
      <sheetName val="ROTURA DE PISO"/>
      <sheetName val="REPOSICOIN DE PISO"/>
      <sheetName val="EXCAV."/>
      <sheetName val="recebo"/>
      <sheetName val="arena"/>
      <sheetName val="Tuberia Acero 4&quot;"/>
      <sheetName val="Tuberia Acero 3&quot;"/>
      <sheetName val="Tuberia Acero 2-12&quot;"/>
      <sheetName val="Tuberia Acero 1-12&quot;"/>
      <sheetName val="Tuberia Acero 1-14&quot;"/>
      <sheetName val="Tuberia Acero 1&quot;"/>
      <sheetName val="acc.ran.4&quot;"/>
      <sheetName val="acc.ran.3&quot;"/>
      <sheetName val="acc.ran.2-12&quot;"/>
      <sheetName val="acc.ran.1-12&quot;"/>
      <sheetName val="acc.ros.1-14&quot;"/>
      <sheetName val="acc.ros.1&quot;"/>
      <sheetName val="st1-14&quot;"/>
      <sheetName val="st1-12&quot;"/>
      <sheetName val="tm3&quot;"/>
      <sheetName val="tm3&quot;x1-14&quot;"/>
      <sheetName val="tm3&quot;x1-12&quot;"/>
      <sheetName val="acople 4&quot;"/>
      <sheetName val="acople 3&quot;"/>
      <sheetName val="acople 2-12&quot;"/>
      <sheetName val="acople 1-12&quot;"/>
      <sheetName val="acople 1-14&quot;"/>
      <sheetName val="valv.m3&quot;"/>
      <sheetName val="chk3&quot;"/>
      <sheetName val="vpyd1&quot;"/>
      <sheetName val="sf3&quot;"/>
      <sheetName val="gab."/>
      <sheetName val="sp"/>
      <sheetName val="pto sp"/>
      <sheetName val="sop. 4&quot;"/>
      <sheetName val="sop. l 4&quot;"/>
      <sheetName val="sop. T3&quot;"/>
      <sheetName val="sop. L3&quot; "/>
      <sheetName val="sop. T2-12&quot;"/>
      <sheetName val="sop. L2-12&quot;"/>
      <sheetName val="AB4&quot;"/>
      <sheetName val="AB3&quot; "/>
      <sheetName val="AB2-12&quot;"/>
      <sheetName val="AB1-12&quot;"/>
      <sheetName val="AB1-14&quot;"/>
      <sheetName val="AB1&quot;"/>
      <sheetName val="pin4&quot;"/>
      <sheetName val="pin3&quot;"/>
      <sheetName val="pin2-12&quot;"/>
      <sheetName val="pin1-12&quot; "/>
      <sheetName val="pin1-14&quot;"/>
      <sheetName val="pin1&quot;"/>
      <sheetName val="retiro"/>
      <sheetName val="MANUAL"/>
      <sheetName val="planos"/>
      <sheetName val="pin ant4&quot;"/>
      <sheetName val="pin ant3&quot;"/>
      <sheetName val="pin ant2-12&quot; "/>
      <sheetName val="pin ant1-12&quot;"/>
      <sheetName val="pin ant1-14&quot;"/>
      <sheetName val="pin ant1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9">
          <cell r="B19" t="str">
            <v>PUNTO A.F. LAVAMANOS  (Cu)</v>
          </cell>
        </row>
        <row r="29">
          <cell r="F29">
            <v>22.5</v>
          </cell>
        </row>
        <row r="30">
          <cell r="F30">
            <v>19</v>
          </cell>
        </row>
        <row r="31">
          <cell r="F31">
            <v>4.5</v>
          </cell>
        </row>
        <row r="32">
          <cell r="F32">
            <v>9</v>
          </cell>
        </row>
        <row r="33">
          <cell r="F33">
            <v>53.5</v>
          </cell>
        </row>
        <row r="34">
          <cell r="F34">
            <v>46</v>
          </cell>
        </row>
        <row r="35">
          <cell r="F35">
            <v>5</v>
          </cell>
        </row>
        <row r="36">
          <cell r="F36">
            <v>7</v>
          </cell>
        </row>
        <row r="37">
          <cell r="F37">
            <v>4.5</v>
          </cell>
        </row>
        <row r="38">
          <cell r="F38">
            <v>7</v>
          </cell>
        </row>
        <row r="39">
          <cell r="F39">
            <v>1</v>
          </cell>
        </row>
        <row r="40">
          <cell r="F40">
            <v>4</v>
          </cell>
        </row>
        <row r="46">
          <cell r="F46">
            <v>10.5</v>
          </cell>
        </row>
        <row r="47">
          <cell r="F47">
            <v>32</v>
          </cell>
        </row>
        <row r="48">
          <cell r="F48">
            <v>19</v>
          </cell>
        </row>
        <row r="49">
          <cell r="F49">
            <v>8</v>
          </cell>
        </row>
        <row r="53">
          <cell r="F53">
            <v>1</v>
          </cell>
        </row>
        <row r="54">
          <cell r="F54">
            <v>3</v>
          </cell>
        </row>
        <row r="55">
          <cell r="F55">
            <v>2</v>
          </cell>
        </row>
        <row r="56">
          <cell r="F56">
            <v>6</v>
          </cell>
        </row>
        <row r="57">
          <cell r="F57">
            <v>3</v>
          </cell>
        </row>
        <row r="72">
          <cell r="F72">
            <v>97</v>
          </cell>
        </row>
        <row r="73">
          <cell r="F73">
            <v>102</v>
          </cell>
        </row>
        <row r="74">
          <cell r="F74">
            <v>3</v>
          </cell>
        </row>
        <row r="75">
          <cell r="F75">
            <v>3</v>
          </cell>
        </row>
        <row r="76">
          <cell r="F76">
            <v>5</v>
          </cell>
        </row>
        <row r="77">
          <cell r="F77">
            <v>4</v>
          </cell>
        </row>
        <row r="78">
          <cell r="F78">
            <v>56.5</v>
          </cell>
        </row>
        <row r="79">
          <cell r="F79">
            <v>57</v>
          </cell>
        </row>
        <row r="80">
          <cell r="F80">
            <v>2</v>
          </cell>
        </row>
        <row r="81">
          <cell r="F81">
            <v>11</v>
          </cell>
        </row>
      </sheetData>
      <sheetData sheetId="12" refreshError="1">
        <row r="53">
          <cell r="F53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FACTOR PRESTACIONAL 2014"/>
      <sheetName val="Cuadrillas base 2014"/>
      <sheetName val="CuadrillasTarifas2014"/>
      <sheetName val="Materiales"/>
      <sheetName val="Equipos"/>
      <sheetName val="Transportes"/>
      <sheetName val="ACTA RF"/>
      <sheetName val="Balance"/>
      <sheetName val="11.1 Baldosa"/>
      <sheetName val="11.2 Nivelación Mort 1-3"/>
      <sheetName val="PPTO COSTADO NORTE"/>
      <sheetName val="PPTO COSTADO SUR"/>
      <sheetName val="Punto AF LAVAM Cu"/>
      <sheetName val="Punto AF SANIT TANQUE Cu"/>
      <sheetName val="Punto AF SANIT FLUX Cu"/>
      <sheetName val="Punto AF DUCHA Cu"/>
      <sheetName val="Punto AF LAVAPLATOS Cu"/>
      <sheetName val="Punto AF POCETA ASEO"/>
      <sheetName val="Tuberia PVCP 1-2"/>
      <sheetName val="accesorio PVC-P 1-2"/>
      <sheetName val="Tuberia PVCP 3-4"/>
      <sheetName val="Tuberia PVCP 1"/>
      <sheetName val="Tuberia PVCP 1 1-4"/>
      <sheetName val="Tuberia PVCP 1 1-2"/>
      <sheetName val="Tuberia PVCP 2"/>
      <sheetName val="Tuberia PVCP 2 1-2"/>
      <sheetName val="accesorio PVC-P 3-4"/>
      <sheetName val="accesorio PVC-P 1"/>
      <sheetName val="accesorio PVC-P 1 1-4"/>
      <sheetName val="accesorio PVC-P 1 1-2"/>
      <sheetName val="accesorio PVC-P 2"/>
      <sheetName val="accesorio PVC-P 2 1-2"/>
      <sheetName val="TUBERIA TIPO L 1&quot;"/>
      <sheetName val="TUBERIA TIPO L 1-2"/>
      <sheetName val="ACCESORIO COBRE 1&quot;"/>
      <sheetName val="ACCESORIO COBRE 1-2&quot;"/>
      <sheetName val="VALVULA PD ROSCAR 1-2"/>
      <sheetName val="VALVULA PD ROSCAR 3-4"/>
      <sheetName val="VALVULA PD ROSCAR 1"/>
      <sheetName val="VALVULA PD ROSCAR 1-12&quot;"/>
      <sheetName val="VALVULA PD ROSCAR 2&quot; "/>
      <sheetName val="MANOMETRO 2&quot;"/>
      <sheetName val="PUNTO AC LAVAMANOS 1-2"/>
      <sheetName val="PUNTO AC LAVAPLATOS 1-2"/>
      <sheetName val="PUNTO AC DUCHA 1-2"/>
      <sheetName val="TUBERIA TIPO L 3-4&quot;"/>
      <sheetName val="ACCESORIO COBRE 3-4&quot;"/>
      <sheetName val="ACCESORIO COBRE 1 1-2&quot;"/>
      <sheetName val="TUBERIA TIPO L 1 1-2&quot;"/>
      <sheetName val="CAÑUELA FIBRA 1&quot;"/>
      <sheetName val="CAÑUELA FIBRA 1-2&quot;"/>
      <sheetName val="CAÑUELA FIBRA 3-4&quot;"/>
      <sheetName val="CAÑUELA FIBRA 1 1-2&quot;"/>
      <sheetName val="SALIDA SANITARIA 4&quot;"/>
      <sheetName val="SALIDA LAVAMANOS 2&quot;"/>
      <sheetName val="SALIDA LAVAPLATOS 2&quot;"/>
      <sheetName val="SALIDA DUCHA 2&quot;"/>
      <sheetName val="SALIDA POSETA 3&quot;"/>
      <sheetName val="SALIDA SIFON DE PISO 2&quot;"/>
      <sheetName val="TUBERIA PVC-S 2&quot;"/>
      <sheetName val="TUBERIA PVC-S 3&quot;"/>
      <sheetName val="TUBERIA PVC-S 4&quot;"/>
      <sheetName val="TUBERIA PVC-S 6&quot;"/>
      <sheetName val="TUBERIA PVC-L 2&quot;"/>
      <sheetName val="TUBERIA PVC-L 3&quot;"/>
      <sheetName val="accesorio PVC-S 2&quot;"/>
      <sheetName val="accesorio PVC-S 3&quot;"/>
      <sheetName val="accesorio PVC-S 4&quot;"/>
      <sheetName val="accesorio PVC-S 6&quot;"/>
      <sheetName val="JUNTA DE EXPANSION 4&quot;"/>
      <sheetName val="VALVULA ADM AIRE 3&quot;"/>
      <sheetName val="ABRAZADERA PERA 1-2&quot;"/>
      <sheetName val="ABRAZADERA PERA 3-4&quot;"/>
      <sheetName val="ABRAZADERA PERA 1&quot;"/>
      <sheetName val="ABRAZADERA PERA 1 1-4&quot;"/>
      <sheetName val="ABRAZADERA PERA 1 1-2&quot;"/>
      <sheetName val="ABRAZADERA PERA 2&quot;"/>
      <sheetName val="ABRAZADERA PERA 2 1-2&quot;"/>
      <sheetName val="ABRAZADERA PERA 3&quot;"/>
      <sheetName val="ABRAZADERA PERA 4&quot;"/>
      <sheetName val="ABRAZADERA PERA 6&quot;"/>
      <sheetName val="SOPORTE ESPECIAL"/>
      <sheetName val="SOPORTE DE PISO"/>
      <sheetName val="MONTAJE SANITARIO FLUX"/>
      <sheetName val="MONTAJE LAVAMANOS"/>
      <sheetName val="MONTAJE LAVAPLATOS"/>
      <sheetName val="MONTAJE DUCHA"/>
      <sheetName val="MONTAJE LLAVE MANGUERA"/>
      <sheetName val="CAJA INSP 60X60"/>
      <sheetName val="ROTURA DE PISO"/>
      <sheetName val="REPOSICOIN DE PISO"/>
      <sheetName val="EXCAV."/>
      <sheetName val="recebo"/>
      <sheetName val="arena"/>
      <sheetName val="Tuberia Acero 4&quot;"/>
      <sheetName val="Tuberia Acero 3&quot;"/>
      <sheetName val="Tuberia Acero 2-12&quot;"/>
      <sheetName val="Tuberia Acero 1-12&quot;"/>
      <sheetName val="Tuberia Acero 1-14&quot;"/>
      <sheetName val="Tuberia Acero 1&quot;"/>
      <sheetName val="acc.ran.4&quot;"/>
      <sheetName val="acc.ran.3&quot;"/>
      <sheetName val="acc.ran.2-12&quot;"/>
      <sheetName val="acc.ran.1-12&quot;"/>
      <sheetName val="acc.ros.1-14&quot;"/>
      <sheetName val="acc.ros.1&quot;"/>
      <sheetName val="st1-14&quot;"/>
      <sheetName val="st1-12&quot;"/>
      <sheetName val="tm3&quot;"/>
      <sheetName val="tm3&quot;x1-14&quot;"/>
      <sheetName val="tm3&quot;x1-12&quot;"/>
      <sheetName val="acople 4&quot;"/>
      <sheetName val="acople 3&quot;"/>
      <sheetName val="acople 2-12&quot;"/>
      <sheetName val="acople 1-12&quot;"/>
      <sheetName val="acople 1-14&quot;"/>
      <sheetName val="valv.m3&quot;"/>
      <sheetName val="chk3&quot;"/>
      <sheetName val="vpyd1&quot;"/>
      <sheetName val="sf3&quot;"/>
      <sheetName val="gab."/>
      <sheetName val="sp"/>
      <sheetName val="pto sp"/>
      <sheetName val="sop. 4&quot;"/>
      <sheetName val="sop. l 4&quot;"/>
      <sheetName val="sop. T3&quot;"/>
      <sheetName val="sop. L3&quot; "/>
      <sheetName val="sop. T2-12&quot;"/>
      <sheetName val="sop. L2-12&quot;"/>
      <sheetName val="AB4&quot;"/>
      <sheetName val="AB3&quot; "/>
      <sheetName val="AB2-12&quot;"/>
      <sheetName val="AB1-12&quot;"/>
      <sheetName val="AB1-14&quot;"/>
      <sheetName val="AB1&quot;"/>
      <sheetName val="pin4&quot;"/>
      <sheetName val="pin3&quot;"/>
      <sheetName val="pin2-12&quot;"/>
      <sheetName val="pin1-12&quot; "/>
      <sheetName val="pin1-14&quot;"/>
      <sheetName val="pin1&quot;"/>
      <sheetName val="retiro"/>
      <sheetName val="MANUAL"/>
      <sheetName val="planos"/>
      <sheetName val="pin ant4&quot;"/>
      <sheetName val="pin ant3&quot;"/>
      <sheetName val="pin ant2-12&quot; "/>
      <sheetName val="pin ant1-12&quot;"/>
      <sheetName val="pin ant1-14&quot;"/>
      <sheetName val="pin ant1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38">
          <cell r="H138">
            <v>30029.679999999997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N682"/>
  <sheetViews>
    <sheetView tabSelected="1" view="pageBreakPreview" zoomScale="90" zoomScaleNormal="85" zoomScaleSheetLayoutView="90" workbookViewId="0">
      <selection activeCell="A4" sqref="A4:L4"/>
    </sheetView>
  </sheetViews>
  <sheetFormatPr baseColWidth="10" defaultColWidth="11.44140625" defaultRowHeight="14.4"/>
  <cols>
    <col min="1" max="1" width="8.109375" style="158" customWidth="1"/>
    <col min="2" max="2" width="49.88671875" style="276" customWidth="1"/>
    <col min="3" max="3" width="8.88671875" style="276" customWidth="1"/>
    <col min="4" max="4" width="7.5546875" style="158" customWidth="1"/>
    <col min="5" max="5" width="8.33203125" style="1" customWidth="1"/>
    <col min="6" max="6" width="14.5546875" style="1" customWidth="1"/>
    <col min="7" max="7" width="18.6640625" style="285" customWidth="1"/>
    <col min="8" max="8" width="11.33203125" style="285" customWidth="1"/>
    <col min="9" max="10" width="18.33203125" style="278" customWidth="1"/>
    <col min="11" max="11" width="20.6640625" style="278" customWidth="1"/>
    <col min="12" max="12" width="30.44140625" style="283" customWidth="1"/>
    <col min="13" max="13" width="15.33203125" style="1" bestFit="1" customWidth="1"/>
    <col min="14" max="16384" width="11.44140625" style="1"/>
  </cols>
  <sheetData>
    <row r="1" spans="1:13" ht="16.5" customHeight="1">
      <c r="A1" s="421" t="s">
        <v>832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</row>
    <row r="2" spans="1:13" hidden="1">
      <c r="A2" s="422" t="str">
        <f>+[1]Transportes!A4</f>
        <v>CONTRATO DE OBRA No. 0234  DE 2014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  <c r="L2" s="422"/>
    </row>
    <row r="3" spans="1:13" ht="85.5" hidden="1" customHeight="1">
      <c r="A3" s="423" t="str">
        <f>+[1]Transportes!A3</f>
        <v>PRESTAR LOS SERVICIOS POR PRODUCTO DE LOS ESTUDIOS TECNICOS, DISEÑOS Y PRESUPUESTO PARA LA REMODELACION DEL 3 Y 4 PISO COSTADO SURORIENTAL Y NORORIENTAL EDIFICIO DE HOSPITALIZADOS, EL PLAN DE CONTINGENCIA NECESARIO PARA EL TRASLADO DEL AREA DE REHABILITACION DEL TERCER (3) PISO COSTADO NOR - OCCIDENTAL EDIFICIO HOSPITALIZADOS Y EL AREA DE DESCANSOS MEDICOS Y LOCKERS FUNCIONARIOS UBICADOS EN EL SEGUNDO (2) PISO COSTADO NOR - OCCIDENTAL A LA TERRAZ SOBRE ALMACEN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</row>
    <row r="4" spans="1:13" ht="26.25" customHeight="1" thickBot="1">
      <c r="A4" s="423" t="s">
        <v>833</v>
      </c>
      <c r="B4" s="423"/>
      <c r="C4" s="423"/>
      <c r="D4" s="423"/>
      <c r="E4" s="423"/>
      <c r="F4" s="423"/>
      <c r="G4" s="423"/>
      <c r="H4" s="423"/>
      <c r="I4" s="423"/>
      <c r="J4" s="423"/>
      <c r="K4" s="423"/>
      <c r="L4" s="423"/>
    </row>
    <row r="5" spans="1:13" ht="25.5" hidden="1" customHeight="1">
      <c r="A5" s="424" t="s">
        <v>0</v>
      </c>
      <c r="B5" s="425"/>
      <c r="C5" s="425"/>
      <c r="D5" s="425"/>
      <c r="E5" s="425"/>
      <c r="F5" s="425"/>
      <c r="G5" s="425"/>
      <c r="H5" s="425"/>
      <c r="I5" s="425"/>
      <c r="J5" s="425"/>
      <c r="K5" s="425"/>
      <c r="L5" s="425"/>
    </row>
    <row r="6" spans="1:13" ht="43.95" customHeight="1" thickBot="1">
      <c r="A6" s="2" t="s">
        <v>1</v>
      </c>
      <c r="B6" s="3" t="s">
        <v>2</v>
      </c>
      <c r="C6" s="3" t="s">
        <v>3</v>
      </c>
      <c r="D6" s="4" t="s">
        <v>4</v>
      </c>
      <c r="E6" s="426" t="s">
        <v>5</v>
      </c>
      <c r="F6" s="427"/>
      <c r="G6" s="5" t="s">
        <v>6</v>
      </c>
      <c r="H6" s="6" t="s">
        <v>7</v>
      </c>
      <c r="I6" s="7" t="s">
        <v>8</v>
      </c>
      <c r="J6" s="5" t="s">
        <v>9</v>
      </c>
      <c r="K6" s="5" t="s">
        <v>10</v>
      </c>
      <c r="L6" s="8" t="s">
        <v>11</v>
      </c>
      <c r="M6" s="9"/>
    </row>
    <row r="7" spans="1:13" ht="25.5" customHeight="1" thickBot="1">
      <c r="A7" s="416" t="s">
        <v>12</v>
      </c>
      <c r="B7" s="417"/>
      <c r="C7" s="417"/>
      <c r="D7" s="417"/>
      <c r="E7" s="417"/>
      <c r="F7" s="417"/>
      <c r="G7" s="417"/>
      <c r="H7" s="417"/>
      <c r="I7" s="417"/>
      <c r="J7" s="417"/>
      <c r="K7" s="417"/>
      <c r="L7" s="418"/>
      <c r="M7" s="10"/>
    </row>
    <row r="8" spans="1:13" ht="28.8">
      <c r="A8" s="11">
        <v>1</v>
      </c>
      <c r="B8" s="12" t="s">
        <v>13</v>
      </c>
      <c r="C8" s="12"/>
      <c r="D8" s="13"/>
      <c r="E8" s="419"/>
      <c r="F8" s="420"/>
      <c r="G8" s="14"/>
      <c r="H8" s="14"/>
      <c r="I8" s="15"/>
      <c r="J8" s="15"/>
      <c r="K8" s="15"/>
      <c r="L8" s="16"/>
    </row>
    <row r="9" spans="1:13" ht="23.25" customHeight="1">
      <c r="A9" s="17" t="s">
        <v>14</v>
      </c>
      <c r="B9" s="18" t="s">
        <v>15</v>
      </c>
      <c r="C9" s="18"/>
      <c r="D9" s="19" t="s">
        <v>16</v>
      </c>
      <c r="E9" s="414">
        <v>21.159999999999997</v>
      </c>
      <c r="F9" s="415"/>
      <c r="G9" s="20">
        <f>E9</f>
        <v>21.159999999999997</v>
      </c>
      <c r="H9" s="20">
        <f t="shared" ref="H9:H31" si="0">+E9+G9</f>
        <v>42.319999999999993</v>
      </c>
      <c r="I9" s="21"/>
      <c r="J9" s="21">
        <f>E9*I9</f>
        <v>0</v>
      </c>
      <c r="K9" s="21">
        <f>G9*I9</f>
        <v>0</v>
      </c>
      <c r="L9" s="22">
        <f>+H9*I9</f>
        <v>0</v>
      </c>
    </row>
    <row r="10" spans="1:13" ht="17.25" customHeight="1">
      <c r="A10" s="17" t="s">
        <v>17</v>
      </c>
      <c r="B10" s="18" t="s">
        <v>18</v>
      </c>
      <c r="C10" s="18"/>
      <c r="D10" s="19" t="s">
        <v>16</v>
      </c>
      <c r="E10" s="414">
        <v>265.66800000000001</v>
      </c>
      <c r="F10" s="415"/>
      <c r="G10" s="20">
        <f t="shared" ref="G10:G31" si="1">E10</f>
        <v>265.66800000000001</v>
      </c>
      <c r="H10" s="20">
        <f t="shared" si="0"/>
        <v>531.33600000000001</v>
      </c>
      <c r="I10" s="21"/>
      <c r="J10" s="21">
        <f t="shared" ref="J10:J31" si="2">E10*I10</f>
        <v>0</v>
      </c>
      <c r="K10" s="21">
        <f t="shared" ref="K10:K31" si="3">G10*I10</f>
        <v>0</v>
      </c>
      <c r="L10" s="22">
        <f t="shared" ref="L10:L31" si="4">+H10*I10</f>
        <v>0</v>
      </c>
    </row>
    <row r="11" spans="1:13" ht="28.8">
      <c r="A11" s="17" t="s">
        <v>19</v>
      </c>
      <c r="B11" s="18" t="s">
        <v>20</v>
      </c>
      <c r="C11" s="18"/>
      <c r="D11" s="19" t="s">
        <v>21</v>
      </c>
      <c r="E11" s="414">
        <v>1</v>
      </c>
      <c r="F11" s="415"/>
      <c r="G11" s="20">
        <f t="shared" si="1"/>
        <v>1</v>
      </c>
      <c r="H11" s="20">
        <f t="shared" si="0"/>
        <v>2</v>
      </c>
      <c r="I11" s="21"/>
      <c r="J11" s="21">
        <f t="shared" si="2"/>
        <v>0</v>
      </c>
      <c r="K11" s="21">
        <f t="shared" si="3"/>
        <v>0</v>
      </c>
      <c r="L11" s="22">
        <f t="shared" si="4"/>
        <v>0</v>
      </c>
    </row>
    <row r="12" spans="1:13" ht="17.25" customHeight="1">
      <c r="A12" s="17" t="s">
        <v>22</v>
      </c>
      <c r="B12" s="23" t="s">
        <v>23</v>
      </c>
      <c r="C12" s="23"/>
      <c r="D12" s="19" t="s">
        <v>24</v>
      </c>
      <c r="E12" s="414">
        <v>240.81</v>
      </c>
      <c r="F12" s="415"/>
      <c r="G12" s="20">
        <f t="shared" si="1"/>
        <v>240.81</v>
      </c>
      <c r="H12" s="20">
        <f t="shared" si="0"/>
        <v>481.62</v>
      </c>
      <c r="I12" s="21"/>
      <c r="J12" s="21">
        <f t="shared" si="2"/>
        <v>0</v>
      </c>
      <c r="K12" s="21">
        <f t="shared" si="3"/>
        <v>0</v>
      </c>
      <c r="L12" s="22">
        <f t="shared" si="4"/>
        <v>0</v>
      </c>
    </row>
    <row r="13" spans="1:13">
      <c r="A13" s="17" t="s">
        <v>25</v>
      </c>
      <c r="B13" s="24" t="s">
        <v>26</v>
      </c>
      <c r="C13" s="24"/>
      <c r="D13" s="19" t="s">
        <v>27</v>
      </c>
      <c r="E13" s="414">
        <v>46</v>
      </c>
      <c r="F13" s="415"/>
      <c r="G13" s="20">
        <f t="shared" si="1"/>
        <v>46</v>
      </c>
      <c r="H13" s="20">
        <f t="shared" si="0"/>
        <v>92</v>
      </c>
      <c r="I13" s="21"/>
      <c r="J13" s="21">
        <f t="shared" si="2"/>
        <v>0</v>
      </c>
      <c r="K13" s="21">
        <f t="shared" si="3"/>
        <v>0</v>
      </c>
      <c r="L13" s="22">
        <f t="shared" si="4"/>
        <v>0</v>
      </c>
    </row>
    <row r="14" spans="1:13" ht="86.4">
      <c r="A14" s="17" t="s">
        <v>28</v>
      </c>
      <c r="B14" s="24" t="s">
        <v>29</v>
      </c>
      <c r="C14" s="24"/>
      <c r="D14" s="19" t="s">
        <v>24</v>
      </c>
      <c r="E14" s="412">
        <v>42.55</v>
      </c>
      <c r="F14" s="413"/>
      <c r="G14" s="20">
        <f t="shared" si="1"/>
        <v>42.55</v>
      </c>
      <c r="H14" s="20">
        <f t="shared" si="0"/>
        <v>85.1</v>
      </c>
      <c r="I14" s="25"/>
      <c r="J14" s="21">
        <f t="shared" si="2"/>
        <v>0</v>
      </c>
      <c r="K14" s="21">
        <f t="shared" si="3"/>
        <v>0</v>
      </c>
      <c r="L14" s="22">
        <f t="shared" si="4"/>
        <v>0</v>
      </c>
    </row>
    <row r="15" spans="1:13" ht="28.8">
      <c r="A15" s="17" t="s">
        <v>30</v>
      </c>
      <c r="B15" s="24" t="s">
        <v>31</v>
      </c>
      <c r="C15" s="24"/>
      <c r="D15" s="19" t="s">
        <v>27</v>
      </c>
      <c r="E15" s="412">
        <v>2</v>
      </c>
      <c r="F15" s="413"/>
      <c r="G15" s="20">
        <f t="shared" si="1"/>
        <v>2</v>
      </c>
      <c r="H15" s="20">
        <f t="shared" si="0"/>
        <v>4</v>
      </c>
      <c r="I15" s="21"/>
      <c r="J15" s="21">
        <f t="shared" si="2"/>
        <v>0</v>
      </c>
      <c r="K15" s="21">
        <f t="shared" si="3"/>
        <v>0</v>
      </c>
      <c r="L15" s="22">
        <f t="shared" si="4"/>
        <v>0</v>
      </c>
    </row>
    <row r="16" spans="1:13">
      <c r="A16" s="17" t="s">
        <v>32</v>
      </c>
      <c r="B16" s="23" t="s">
        <v>33</v>
      </c>
      <c r="C16" s="23"/>
      <c r="D16" s="19" t="s">
        <v>16</v>
      </c>
      <c r="E16" s="412">
        <v>265.66800000000001</v>
      </c>
      <c r="F16" s="413"/>
      <c r="G16" s="20">
        <f t="shared" si="1"/>
        <v>265.66800000000001</v>
      </c>
      <c r="H16" s="20">
        <f t="shared" si="0"/>
        <v>531.33600000000001</v>
      </c>
      <c r="I16" s="21"/>
      <c r="J16" s="21">
        <f t="shared" si="2"/>
        <v>0</v>
      </c>
      <c r="K16" s="21">
        <f t="shared" si="3"/>
        <v>0</v>
      </c>
      <c r="L16" s="22">
        <f t="shared" si="4"/>
        <v>0</v>
      </c>
    </row>
    <row r="17" spans="1:13">
      <c r="A17" s="17" t="s">
        <v>34</v>
      </c>
      <c r="B17" s="23" t="s">
        <v>35</v>
      </c>
      <c r="C17" s="23"/>
      <c r="D17" s="19" t="s">
        <v>16</v>
      </c>
      <c r="E17" s="412">
        <v>79.349999999999994</v>
      </c>
      <c r="F17" s="413"/>
      <c r="G17" s="20">
        <f t="shared" si="1"/>
        <v>79.349999999999994</v>
      </c>
      <c r="H17" s="20">
        <f t="shared" si="0"/>
        <v>158.69999999999999</v>
      </c>
      <c r="I17" s="21"/>
      <c r="J17" s="21">
        <f t="shared" si="2"/>
        <v>0</v>
      </c>
      <c r="K17" s="21">
        <f t="shared" si="3"/>
        <v>0</v>
      </c>
      <c r="L17" s="22">
        <f t="shared" si="4"/>
        <v>0</v>
      </c>
    </row>
    <row r="18" spans="1:13" ht="28.8">
      <c r="A18" s="17" t="s">
        <v>36</v>
      </c>
      <c r="B18" s="24" t="s">
        <v>37</v>
      </c>
      <c r="C18" s="24"/>
      <c r="D18" s="19" t="s">
        <v>38</v>
      </c>
      <c r="E18" s="412">
        <v>1</v>
      </c>
      <c r="F18" s="413"/>
      <c r="G18" s="20">
        <f t="shared" si="1"/>
        <v>1</v>
      </c>
      <c r="H18" s="20">
        <f t="shared" si="0"/>
        <v>2</v>
      </c>
      <c r="I18" s="21"/>
      <c r="J18" s="21">
        <f t="shared" si="2"/>
        <v>0</v>
      </c>
      <c r="K18" s="21">
        <f t="shared" si="3"/>
        <v>0</v>
      </c>
      <c r="L18" s="22">
        <f t="shared" si="4"/>
        <v>0</v>
      </c>
    </row>
    <row r="19" spans="1:13" ht="28.8">
      <c r="A19" s="17" t="s">
        <v>39</v>
      </c>
      <c r="B19" s="24" t="s">
        <v>40</v>
      </c>
      <c r="C19" s="24"/>
      <c r="D19" s="19" t="s">
        <v>27</v>
      </c>
      <c r="E19" s="412">
        <v>8</v>
      </c>
      <c r="F19" s="413"/>
      <c r="G19" s="20">
        <f t="shared" si="1"/>
        <v>8</v>
      </c>
      <c r="H19" s="20">
        <f t="shared" si="0"/>
        <v>16</v>
      </c>
      <c r="I19" s="21"/>
      <c r="J19" s="21">
        <f t="shared" si="2"/>
        <v>0</v>
      </c>
      <c r="K19" s="21">
        <f t="shared" si="3"/>
        <v>0</v>
      </c>
      <c r="L19" s="22">
        <f t="shared" si="4"/>
        <v>0</v>
      </c>
    </row>
    <row r="20" spans="1:13">
      <c r="A20" s="17" t="s">
        <v>41</v>
      </c>
      <c r="B20" s="24" t="s">
        <v>42</v>
      </c>
      <c r="C20" s="24"/>
      <c r="D20" s="19" t="s">
        <v>27</v>
      </c>
      <c r="E20" s="412">
        <v>2</v>
      </c>
      <c r="F20" s="413"/>
      <c r="G20" s="20">
        <f t="shared" si="1"/>
        <v>2</v>
      </c>
      <c r="H20" s="20">
        <f t="shared" si="0"/>
        <v>4</v>
      </c>
      <c r="I20" s="21"/>
      <c r="J20" s="21">
        <f t="shared" si="2"/>
        <v>0</v>
      </c>
      <c r="K20" s="21">
        <f t="shared" si="3"/>
        <v>0</v>
      </c>
      <c r="L20" s="22">
        <f t="shared" si="4"/>
        <v>0</v>
      </c>
    </row>
    <row r="21" spans="1:13" ht="43.2">
      <c r="A21" s="17" t="s">
        <v>43</v>
      </c>
      <c r="B21" s="24" t="s">
        <v>44</v>
      </c>
      <c r="C21" s="24"/>
      <c r="D21" s="19" t="s">
        <v>16</v>
      </c>
      <c r="E21" s="412">
        <v>531.33600000000001</v>
      </c>
      <c r="F21" s="413"/>
      <c r="G21" s="20">
        <f t="shared" si="1"/>
        <v>531.33600000000001</v>
      </c>
      <c r="H21" s="20">
        <f t="shared" si="0"/>
        <v>1062.672</v>
      </c>
      <c r="I21" s="25"/>
      <c r="J21" s="21">
        <f t="shared" si="2"/>
        <v>0</v>
      </c>
      <c r="K21" s="21">
        <f t="shared" si="3"/>
        <v>0</v>
      </c>
      <c r="L21" s="22">
        <f t="shared" si="4"/>
        <v>0</v>
      </c>
    </row>
    <row r="22" spans="1:13" ht="17.25" customHeight="1">
      <c r="A22" s="17" t="s">
        <v>45</v>
      </c>
      <c r="B22" s="26" t="s">
        <v>46</v>
      </c>
      <c r="C22" s="26"/>
      <c r="D22" s="19" t="s">
        <v>16</v>
      </c>
      <c r="E22" s="412">
        <v>343.41300000000001</v>
      </c>
      <c r="F22" s="413"/>
      <c r="G22" s="20">
        <f t="shared" si="1"/>
        <v>343.41300000000001</v>
      </c>
      <c r="H22" s="20">
        <f t="shared" si="0"/>
        <v>686.82600000000002</v>
      </c>
      <c r="I22" s="25"/>
      <c r="J22" s="21">
        <f t="shared" si="2"/>
        <v>0</v>
      </c>
      <c r="K22" s="21">
        <f t="shared" si="3"/>
        <v>0</v>
      </c>
      <c r="L22" s="22">
        <f t="shared" si="4"/>
        <v>0</v>
      </c>
    </row>
    <row r="23" spans="1:13" ht="43.2">
      <c r="A23" s="17" t="s">
        <v>47</v>
      </c>
      <c r="B23" s="26" t="s">
        <v>48</v>
      </c>
      <c r="C23" s="26"/>
      <c r="D23" s="19" t="s">
        <v>16</v>
      </c>
      <c r="E23" s="412">
        <v>254.38000000000002</v>
      </c>
      <c r="F23" s="413"/>
      <c r="G23" s="20">
        <f t="shared" si="1"/>
        <v>254.38000000000002</v>
      </c>
      <c r="H23" s="20">
        <f t="shared" si="0"/>
        <v>508.76000000000005</v>
      </c>
      <c r="I23" s="25"/>
      <c r="J23" s="21">
        <f t="shared" si="2"/>
        <v>0</v>
      </c>
      <c r="K23" s="21">
        <f t="shared" si="3"/>
        <v>0</v>
      </c>
      <c r="L23" s="22">
        <f t="shared" si="4"/>
        <v>0</v>
      </c>
    </row>
    <row r="24" spans="1:13">
      <c r="A24" s="17" t="s">
        <v>49</v>
      </c>
      <c r="B24" s="26" t="s">
        <v>50</v>
      </c>
      <c r="C24" s="26"/>
      <c r="D24" s="19" t="s">
        <v>27</v>
      </c>
      <c r="E24" s="412">
        <v>6</v>
      </c>
      <c r="F24" s="413"/>
      <c r="G24" s="20">
        <f t="shared" si="1"/>
        <v>6</v>
      </c>
      <c r="H24" s="20">
        <f t="shared" si="0"/>
        <v>12</v>
      </c>
      <c r="I24" s="21"/>
      <c r="J24" s="21">
        <f t="shared" si="2"/>
        <v>0</v>
      </c>
      <c r="K24" s="21">
        <f t="shared" si="3"/>
        <v>0</v>
      </c>
      <c r="L24" s="22">
        <f t="shared" si="4"/>
        <v>0</v>
      </c>
    </row>
    <row r="25" spans="1:13">
      <c r="A25" s="17" t="s">
        <v>51</v>
      </c>
      <c r="B25" s="26" t="s">
        <v>52</v>
      </c>
      <c r="C25" s="26"/>
      <c r="D25" s="19" t="s">
        <v>27</v>
      </c>
      <c r="E25" s="412">
        <v>6</v>
      </c>
      <c r="F25" s="413"/>
      <c r="G25" s="20">
        <f t="shared" si="1"/>
        <v>6</v>
      </c>
      <c r="H25" s="20">
        <f t="shared" si="0"/>
        <v>12</v>
      </c>
      <c r="I25" s="21"/>
      <c r="J25" s="21">
        <f t="shared" si="2"/>
        <v>0</v>
      </c>
      <c r="K25" s="21">
        <f t="shared" si="3"/>
        <v>0</v>
      </c>
      <c r="L25" s="22">
        <f t="shared" si="4"/>
        <v>0</v>
      </c>
    </row>
    <row r="26" spans="1:13" ht="28.8">
      <c r="A26" s="17" t="s">
        <v>53</v>
      </c>
      <c r="B26" s="26" t="s">
        <v>54</v>
      </c>
      <c r="C26" s="26"/>
      <c r="D26" s="19" t="s">
        <v>24</v>
      </c>
      <c r="E26" s="414">
        <v>48.3</v>
      </c>
      <c r="F26" s="415"/>
      <c r="G26" s="20">
        <f t="shared" si="1"/>
        <v>48.3</v>
      </c>
      <c r="H26" s="20">
        <f t="shared" si="0"/>
        <v>96.6</v>
      </c>
      <c r="I26" s="21"/>
      <c r="J26" s="21">
        <f t="shared" si="2"/>
        <v>0</v>
      </c>
      <c r="K26" s="21">
        <f t="shared" si="3"/>
        <v>0</v>
      </c>
      <c r="L26" s="22">
        <f t="shared" si="4"/>
        <v>0</v>
      </c>
    </row>
    <row r="27" spans="1:13">
      <c r="A27" s="17" t="s">
        <v>55</v>
      </c>
      <c r="B27" s="24" t="s">
        <v>56</v>
      </c>
      <c r="C27" s="24"/>
      <c r="D27" s="19" t="s">
        <v>24</v>
      </c>
      <c r="E27" s="414">
        <v>155.25</v>
      </c>
      <c r="F27" s="415"/>
      <c r="G27" s="20">
        <f t="shared" si="1"/>
        <v>155.25</v>
      </c>
      <c r="H27" s="20">
        <f t="shared" si="0"/>
        <v>310.5</v>
      </c>
      <c r="I27" s="21"/>
      <c r="J27" s="21">
        <f t="shared" si="2"/>
        <v>0</v>
      </c>
      <c r="K27" s="21">
        <f t="shared" si="3"/>
        <v>0</v>
      </c>
      <c r="L27" s="22">
        <f t="shared" si="4"/>
        <v>0</v>
      </c>
    </row>
    <row r="28" spans="1:13" ht="28.8">
      <c r="A28" s="17" t="s">
        <v>57</v>
      </c>
      <c r="B28" s="24" t="s">
        <v>58</v>
      </c>
      <c r="C28" s="24"/>
      <c r="D28" s="19" t="s">
        <v>27</v>
      </c>
      <c r="E28" s="412">
        <v>19</v>
      </c>
      <c r="F28" s="413"/>
      <c r="G28" s="20">
        <f t="shared" si="1"/>
        <v>19</v>
      </c>
      <c r="H28" s="20">
        <f t="shared" si="0"/>
        <v>38</v>
      </c>
      <c r="I28" s="21"/>
      <c r="J28" s="21">
        <f t="shared" si="2"/>
        <v>0</v>
      </c>
      <c r="K28" s="21">
        <f t="shared" si="3"/>
        <v>0</v>
      </c>
      <c r="L28" s="22">
        <f t="shared" si="4"/>
        <v>0</v>
      </c>
    </row>
    <row r="29" spans="1:13">
      <c r="A29" s="17" t="s">
        <v>59</v>
      </c>
      <c r="B29" s="24" t="s">
        <v>60</v>
      </c>
      <c r="C29" s="24"/>
      <c r="D29" s="19" t="s">
        <v>24</v>
      </c>
      <c r="E29" s="412">
        <v>51.75</v>
      </c>
      <c r="F29" s="413"/>
      <c r="G29" s="20">
        <f t="shared" si="1"/>
        <v>51.75</v>
      </c>
      <c r="H29" s="20">
        <f t="shared" si="0"/>
        <v>103.5</v>
      </c>
      <c r="I29" s="21"/>
      <c r="J29" s="21">
        <f t="shared" si="2"/>
        <v>0</v>
      </c>
      <c r="K29" s="21">
        <f t="shared" si="3"/>
        <v>0</v>
      </c>
      <c r="L29" s="22">
        <f t="shared" si="4"/>
        <v>0</v>
      </c>
    </row>
    <row r="30" spans="1:13">
      <c r="A30" s="27" t="s">
        <v>61</v>
      </c>
      <c r="B30" s="28" t="s">
        <v>62</v>
      </c>
      <c r="C30" s="28"/>
      <c r="D30" s="29" t="s">
        <v>63</v>
      </c>
      <c r="E30" s="412">
        <v>183.65218594999999</v>
      </c>
      <c r="F30" s="413"/>
      <c r="G30" s="20">
        <f t="shared" si="1"/>
        <v>183.65218594999999</v>
      </c>
      <c r="H30" s="20">
        <f t="shared" si="0"/>
        <v>367.30437189999998</v>
      </c>
      <c r="I30" s="30"/>
      <c r="J30" s="21">
        <f t="shared" si="2"/>
        <v>0</v>
      </c>
      <c r="K30" s="21">
        <f t="shared" si="3"/>
        <v>0</v>
      </c>
      <c r="L30" s="22">
        <f t="shared" si="4"/>
        <v>0</v>
      </c>
    </row>
    <row r="31" spans="1:13" ht="15" thickBot="1">
      <c r="A31" s="27" t="s">
        <v>64</v>
      </c>
      <c r="B31" s="31" t="s">
        <v>65</v>
      </c>
      <c r="C31" s="31"/>
      <c r="D31" s="29" t="s">
        <v>63</v>
      </c>
      <c r="E31" s="410">
        <v>183.65218594999999</v>
      </c>
      <c r="F31" s="411"/>
      <c r="G31" s="20">
        <f t="shared" si="1"/>
        <v>183.65218594999999</v>
      </c>
      <c r="H31" s="20">
        <f t="shared" si="0"/>
        <v>367.30437189999998</v>
      </c>
      <c r="I31" s="30"/>
      <c r="J31" s="21">
        <f t="shared" si="2"/>
        <v>0</v>
      </c>
      <c r="K31" s="21">
        <f t="shared" si="3"/>
        <v>0</v>
      </c>
      <c r="L31" s="22">
        <f t="shared" si="4"/>
        <v>0</v>
      </c>
    </row>
    <row r="32" spans="1:13" ht="16.2" thickBot="1">
      <c r="A32" s="379" t="s">
        <v>66</v>
      </c>
      <c r="B32" s="380"/>
      <c r="C32" s="380"/>
      <c r="D32" s="380"/>
      <c r="E32" s="380"/>
      <c r="F32" s="380"/>
      <c r="G32" s="380"/>
      <c r="H32" s="380"/>
      <c r="I32" s="390"/>
      <c r="J32" s="32">
        <f>SUM(J9:J31)</f>
        <v>0</v>
      </c>
      <c r="K32" s="32">
        <f>SUM(K9:K31)</f>
        <v>0</v>
      </c>
      <c r="L32" s="33">
        <f>SUM(L9:L31)</f>
        <v>0</v>
      </c>
      <c r="M32" s="34"/>
    </row>
    <row r="33" spans="1:12">
      <c r="A33" s="11">
        <v>2</v>
      </c>
      <c r="B33" s="12" t="s">
        <v>67</v>
      </c>
      <c r="C33" s="12"/>
      <c r="D33" s="11" t="s">
        <v>68</v>
      </c>
      <c r="E33" s="394"/>
      <c r="F33" s="395"/>
      <c r="G33" s="14"/>
      <c r="H33" s="14"/>
      <c r="I33" s="35"/>
      <c r="J33" s="35"/>
      <c r="K33" s="35"/>
      <c r="L33" s="16"/>
    </row>
    <row r="34" spans="1:12">
      <c r="A34" s="17" t="s">
        <v>69</v>
      </c>
      <c r="B34" s="36" t="s">
        <v>70</v>
      </c>
      <c r="C34" s="36"/>
      <c r="D34" s="19" t="s">
        <v>16</v>
      </c>
      <c r="E34" s="396">
        <v>265.66800000000001</v>
      </c>
      <c r="F34" s="397"/>
      <c r="G34" s="20">
        <f>E34</f>
        <v>265.66800000000001</v>
      </c>
      <c r="H34" s="20">
        <f>+E34+G34</f>
        <v>531.33600000000001</v>
      </c>
      <c r="I34" s="21"/>
      <c r="J34" s="21">
        <f>E34*I34</f>
        <v>0</v>
      </c>
      <c r="K34" s="21">
        <f>G34*I34</f>
        <v>0</v>
      </c>
      <c r="L34" s="22">
        <f>+H34*I34</f>
        <v>0</v>
      </c>
    </row>
    <row r="35" spans="1:12">
      <c r="A35" s="17" t="s">
        <v>71</v>
      </c>
      <c r="B35" s="23" t="s">
        <v>72</v>
      </c>
      <c r="C35" s="23"/>
      <c r="D35" s="19" t="s">
        <v>24</v>
      </c>
      <c r="E35" s="396">
        <v>26.657</v>
      </c>
      <c r="F35" s="397"/>
      <c r="G35" s="20">
        <f>E35</f>
        <v>26.657</v>
      </c>
      <c r="H35" s="20">
        <f>+E35+G35</f>
        <v>53.314</v>
      </c>
      <c r="I35" s="21"/>
      <c r="J35" s="21">
        <f>E35*I35</f>
        <v>0</v>
      </c>
      <c r="K35" s="21">
        <f>G35*I35</f>
        <v>0</v>
      </c>
      <c r="L35" s="22">
        <f>+H35*I35</f>
        <v>0</v>
      </c>
    </row>
    <row r="36" spans="1:12" ht="101.4" thickBot="1">
      <c r="A36" s="19" t="s">
        <v>73</v>
      </c>
      <c r="B36" s="24" t="s">
        <v>74</v>
      </c>
      <c r="C36" s="24"/>
      <c r="D36" s="19" t="s">
        <v>24</v>
      </c>
      <c r="E36" s="391">
        <v>178.25</v>
      </c>
      <c r="F36" s="392"/>
      <c r="G36" s="20">
        <f>E36</f>
        <v>178.25</v>
      </c>
      <c r="H36" s="37">
        <f>+E36+G36</f>
        <v>356.5</v>
      </c>
      <c r="I36" s="25"/>
      <c r="J36" s="21">
        <f>E36*I36</f>
        <v>0</v>
      </c>
      <c r="K36" s="21">
        <f>G36*I36</f>
        <v>0</v>
      </c>
      <c r="L36" s="38">
        <f>+H36*I36</f>
        <v>0</v>
      </c>
    </row>
    <row r="37" spans="1:12" ht="15" thickBot="1">
      <c r="A37" s="379" t="s">
        <v>66</v>
      </c>
      <c r="B37" s="380"/>
      <c r="C37" s="380"/>
      <c r="D37" s="380"/>
      <c r="E37" s="380"/>
      <c r="F37" s="380"/>
      <c r="G37" s="380"/>
      <c r="H37" s="380"/>
      <c r="I37" s="393"/>
      <c r="J37" s="39">
        <f>SUM(J34:J36)</f>
        <v>0</v>
      </c>
      <c r="K37" s="39">
        <f>SUM(K34:K36)</f>
        <v>0</v>
      </c>
      <c r="L37" s="40">
        <f>SUM(L34:L36)</f>
        <v>0</v>
      </c>
    </row>
    <row r="38" spans="1:12">
      <c r="A38" s="19">
        <v>3</v>
      </c>
      <c r="B38" s="41" t="s">
        <v>75</v>
      </c>
      <c r="C38" s="41"/>
      <c r="D38" s="19"/>
      <c r="E38" s="394"/>
      <c r="F38" s="395"/>
      <c r="G38" s="42"/>
      <c r="H38" s="42"/>
      <c r="I38" s="43"/>
      <c r="J38" s="43"/>
      <c r="K38" s="43"/>
      <c r="L38" s="44"/>
    </row>
    <row r="39" spans="1:12">
      <c r="A39" s="19" t="s">
        <v>76</v>
      </c>
      <c r="B39" s="18" t="s">
        <v>77</v>
      </c>
      <c r="C39" s="18"/>
      <c r="D39" s="19" t="s">
        <v>16</v>
      </c>
      <c r="E39" s="402">
        <v>430.90154999999999</v>
      </c>
      <c r="F39" s="403"/>
      <c r="G39" s="20">
        <f>E39</f>
        <v>430.90154999999999</v>
      </c>
      <c r="H39" s="20">
        <f>+E39+G39</f>
        <v>861.80309999999997</v>
      </c>
      <c r="I39" s="21"/>
      <c r="J39" s="21">
        <f>E39*I39</f>
        <v>0</v>
      </c>
      <c r="K39" s="21">
        <f>G39*I39</f>
        <v>0</v>
      </c>
      <c r="L39" s="22">
        <f>+H39*I39</f>
        <v>0</v>
      </c>
    </row>
    <row r="40" spans="1:12" ht="28.8">
      <c r="A40" s="19" t="s">
        <v>78</v>
      </c>
      <c r="B40" s="18" t="s">
        <v>79</v>
      </c>
      <c r="C40" s="18"/>
      <c r="D40" s="19" t="s">
        <v>16</v>
      </c>
      <c r="E40" s="402">
        <v>254.38000000000002</v>
      </c>
      <c r="F40" s="403"/>
      <c r="G40" s="20">
        <f>E40</f>
        <v>254.38000000000002</v>
      </c>
      <c r="H40" s="20">
        <f>+E40+G40</f>
        <v>508.76000000000005</v>
      </c>
      <c r="I40" s="21"/>
      <c r="J40" s="21">
        <f>E40*I40</f>
        <v>0</v>
      </c>
      <c r="K40" s="21">
        <f>G40*I40</f>
        <v>0</v>
      </c>
      <c r="L40" s="22">
        <f>+H40*I40</f>
        <v>0</v>
      </c>
    </row>
    <row r="41" spans="1:12" ht="29.4" thickBot="1">
      <c r="A41" s="19" t="s">
        <v>80</v>
      </c>
      <c r="B41" s="18" t="s">
        <v>81</v>
      </c>
      <c r="C41" s="18"/>
      <c r="D41" s="19" t="s">
        <v>16</v>
      </c>
      <c r="E41" s="400">
        <v>254.38000000000002</v>
      </c>
      <c r="F41" s="401"/>
      <c r="G41" s="20">
        <f>E41</f>
        <v>254.38000000000002</v>
      </c>
      <c r="H41" s="20">
        <f>+E41+G41</f>
        <v>508.76000000000005</v>
      </c>
      <c r="I41" s="21"/>
      <c r="J41" s="21">
        <f>E41*I41</f>
        <v>0</v>
      </c>
      <c r="K41" s="21">
        <f>G41*I41</f>
        <v>0</v>
      </c>
      <c r="L41" s="22">
        <f>+H41*I41</f>
        <v>0</v>
      </c>
    </row>
    <row r="42" spans="1:12" ht="17.25" customHeight="1" thickBot="1">
      <c r="A42" s="379" t="s">
        <v>66</v>
      </c>
      <c r="B42" s="380"/>
      <c r="C42" s="380"/>
      <c r="D42" s="380"/>
      <c r="E42" s="380"/>
      <c r="F42" s="380"/>
      <c r="G42" s="380"/>
      <c r="H42" s="380"/>
      <c r="I42" s="380"/>
      <c r="J42" s="39">
        <f>SUM(J39:J41)</f>
        <v>0</v>
      </c>
      <c r="K42" s="39">
        <f>SUM(K39:K41)</f>
        <v>0</v>
      </c>
      <c r="L42" s="45">
        <f>SUM(L39:L41)</f>
        <v>0</v>
      </c>
    </row>
    <row r="43" spans="1:12">
      <c r="A43" s="19">
        <v>4</v>
      </c>
      <c r="B43" s="46" t="s">
        <v>82</v>
      </c>
      <c r="C43" s="46"/>
      <c r="D43" s="19"/>
      <c r="E43" s="394"/>
      <c r="F43" s="395"/>
      <c r="G43" s="42"/>
      <c r="H43" s="42"/>
      <c r="I43" s="43"/>
      <c r="J43" s="43"/>
      <c r="K43" s="43"/>
      <c r="L43" s="44"/>
    </row>
    <row r="44" spans="1:12" ht="72">
      <c r="A44" s="17" t="s">
        <v>83</v>
      </c>
      <c r="B44" s="18" t="s">
        <v>84</v>
      </c>
      <c r="C44" s="18"/>
      <c r="D44" s="19" t="s">
        <v>27</v>
      </c>
      <c r="E44" s="359">
        <v>14</v>
      </c>
      <c r="F44" s="360"/>
      <c r="G44" s="20">
        <f>E44</f>
        <v>14</v>
      </c>
      <c r="H44" s="37">
        <f>+E44+G44</f>
        <v>28</v>
      </c>
      <c r="I44" s="25"/>
      <c r="J44" s="21">
        <f>E44*I44</f>
        <v>0</v>
      </c>
      <c r="K44" s="21">
        <f>G44*I44</f>
        <v>0</v>
      </c>
      <c r="L44" s="22">
        <f>+H44*I44</f>
        <v>0</v>
      </c>
    </row>
    <row r="45" spans="1:12" ht="58.2" thickBot="1">
      <c r="A45" s="17" t="s">
        <v>85</v>
      </c>
      <c r="B45" s="18" t="s">
        <v>86</v>
      </c>
      <c r="C45" s="31"/>
      <c r="D45" s="29" t="s">
        <v>24</v>
      </c>
      <c r="E45" s="406">
        <v>0</v>
      </c>
      <c r="F45" s="407"/>
      <c r="G45" s="20">
        <f>E45</f>
        <v>0</v>
      </c>
      <c r="H45" s="37">
        <f>+E45+G45</f>
        <v>0</v>
      </c>
      <c r="I45" s="47"/>
      <c r="J45" s="21">
        <f>E45*I45</f>
        <v>0</v>
      </c>
      <c r="K45" s="21">
        <f>G45*I45</f>
        <v>0</v>
      </c>
      <c r="L45" s="22">
        <f>+H45*I45</f>
        <v>0</v>
      </c>
    </row>
    <row r="46" spans="1:12" ht="16.5" customHeight="1" thickBot="1">
      <c r="A46" s="379" t="s">
        <v>66</v>
      </c>
      <c r="B46" s="380"/>
      <c r="C46" s="380"/>
      <c r="D46" s="380"/>
      <c r="E46" s="380"/>
      <c r="F46" s="380"/>
      <c r="G46" s="380"/>
      <c r="H46" s="380"/>
      <c r="I46" s="380"/>
      <c r="J46" s="39">
        <f>SUM(J44:J45)</f>
        <v>0</v>
      </c>
      <c r="K46" s="39">
        <f>SUM(K44:K45)</f>
        <v>0</v>
      </c>
      <c r="L46" s="45">
        <f>SUM(L44)</f>
        <v>0</v>
      </c>
    </row>
    <row r="47" spans="1:12">
      <c r="A47" s="19">
        <v>5</v>
      </c>
      <c r="B47" s="41" t="s">
        <v>87</v>
      </c>
      <c r="C47" s="41"/>
      <c r="D47" s="19"/>
      <c r="E47" s="394"/>
      <c r="F47" s="395"/>
      <c r="G47" s="42"/>
      <c r="H47" s="42"/>
      <c r="I47" s="43"/>
      <c r="J47" s="43"/>
      <c r="K47" s="43"/>
      <c r="L47" s="44"/>
    </row>
    <row r="48" spans="1:12" ht="15" thickBot="1">
      <c r="A48" s="19" t="s">
        <v>88</v>
      </c>
      <c r="B48" s="23" t="s">
        <v>89</v>
      </c>
      <c r="C48" s="23"/>
      <c r="D48" s="19" t="s">
        <v>16</v>
      </c>
      <c r="E48" s="408">
        <v>684.46390000000008</v>
      </c>
      <c r="F48" s="409"/>
      <c r="G48" s="48">
        <f>E48</f>
        <v>684.46390000000008</v>
      </c>
      <c r="H48" s="37">
        <f>+E48+G48</f>
        <v>1368.9278000000002</v>
      </c>
      <c r="I48" s="21"/>
      <c r="J48" s="21">
        <f>E48*I48</f>
        <v>0</v>
      </c>
      <c r="K48" s="21">
        <f>G48*I48</f>
        <v>0</v>
      </c>
      <c r="L48" s="22">
        <f>+H48*I48</f>
        <v>0</v>
      </c>
    </row>
    <row r="49" spans="1:13" ht="15" thickBot="1">
      <c r="A49" s="379" t="s">
        <v>66</v>
      </c>
      <c r="B49" s="380"/>
      <c r="C49" s="380"/>
      <c r="D49" s="380"/>
      <c r="E49" s="380"/>
      <c r="F49" s="380"/>
      <c r="G49" s="380"/>
      <c r="H49" s="380"/>
      <c r="I49" s="380"/>
      <c r="J49" s="39">
        <f>J48</f>
        <v>0</v>
      </c>
      <c r="K49" s="39">
        <f>K48</f>
        <v>0</v>
      </c>
      <c r="L49" s="45">
        <f>SUM(L48)</f>
        <v>0</v>
      </c>
    </row>
    <row r="50" spans="1:13" ht="16.5" customHeight="1" thickBot="1">
      <c r="A50" s="49">
        <v>6</v>
      </c>
      <c r="B50" s="41" t="s">
        <v>90</v>
      </c>
      <c r="C50" s="41"/>
      <c r="D50" s="19"/>
      <c r="E50" s="394"/>
      <c r="F50" s="395"/>
      <c r="G50" s="42"/>
      <c r="H50" s="42"/>
      <c r="I50" s="43"/>
      <c r="J50" s="43"/>
      <c r="K50" s="50"/>
      <c r="L50" s="44"/>
    </row>
    <row r="51" spans="1:13" ht="39.75" customHeight="1">
      <c r="A51" s="51" t="s">
        <v>91</v>
      </c>
      <c r="B51" s="52" t="s">
        <v>92</v>
      </c>
      <c r="C51" s="52"/>
      <c r="D51" s="53" t="s">
        <v>27</v>
      </c>
      <c r="E51" s="404">
        <v>16</v>
      </c>
      <c r="F51" s="405"/>
      <c r="G51" s="48">
        <f>E51</f>
        <v>16</v>
      </c>
      <c r="H51" s="37">
        <f>+E51+G51</f>
        <v>32</v>
      </c>
      <c r="I51" s="25"/>
      <c r="J51" s="54">
        <f>E51*I51</f>
        <v>0</v>
      </c>
      <c r="K51" s="55">
        <f>G51*I51</f>
        <v>0</v>
      </c>
      <c r="L51" s="56">
        <f>+H51*I51</f>
        <v>0</v>
      </c>
    </row>
    <row r="52" spans="1:13" ht="57.6">
      <c r="A52" s="51" t="s">
        <v>93</v>
      </c>
      <c r="B52" s="26" t="s">
        <v>94</v>
      </c>
      <c r="C52" s="26"/>
      <c r="D52" s="53" t="s">
        <v>16</v>
      </c>
      <c r="E52" s="386">
        <v>38.234625000000001</v>
      </c>
      <c r="F52" s="387"/>
      <c r="G52" s="48">
        <f>E52</f>
        <v>38.234625000000001</v>
      </c>
      <c r="H52" s="37">
        <f>+E52+G52</f>
        <v>76.469250000000002</v>
      </c>
      <c r="I52" s="57"/>
      <c r="J52" s="54">
        <f>E52*I52</f>
        <v>0</v>
      </c>
      <c r="K52" s="58">
        <f>G52*I52</f>
        <v>0</v>
      </c>
      <c r="L52" s="56">
        <f>+H52*I52</f>
        <v>0</v>
      </c>
    </row>
    <row r="53" spans="1:13" ht="58.2" thickBot="1">
      <c r="A53" s="51" t="s">
        <v>95</v>
      </c>
      <c r="B53" s="18" t="s">
        <v>96</v>
      </c>
      <c r="C53" s="18"/>
      <c r="D53" s="19" t="s">
        <v>24</v>
      </c>
      <c r="E53" s="388">
        <v>24.15</v>
      </c>
      <c r="F53" s="389"/>
      <c r="G53" s="48">
        <f>E53</f>
        <v>24.15</v>
      </c>
      <c r="H53" s="37">
        <f>+E53+G53</f>
        <v>48.3</v>
      </c>
      <c r="I53" s="57"/>
      <c r="J53" s="54">
        <f>E53*I53</f>
        <v>0</v>
      </c>
      <c r="K53" s="58">
        <f>G53*I53</f>
        <v>0</v>
      </c>
      <c r="L53" s="56">
        <f>+H53*I53</f>
        <v>0</v>
      </c>
    </row>
    <row r="54" spans="1:13" ht="15" thickBot="1">
      <c r="A54" s="379" t="s">
        <v>66</v>
      </c>
      <c r="B54" s="380"/>
      <c r="C54" s="380"/>
      <c r="D54" s="380"/>
      <c r="E54" s="380"/>
      <c r="F54" s="380"/>
      <c r="G54" s="380"/>
      <c r="H54" s="380"/>
      <c r="I54" s="380"/>
      <c r="J54" s="59">
        <f>SUM(J51:J53)</f>
        <v>0</v>
      </c>
      <c r="K54" s="60">
        <f>SUM(K51:K53)</f>
        <v>0</v>
      </c>
      <c r="L54" s="45">
        <f>SUM(L51:L53)</f>
        <v>0</v>
      </c>
      <c r="M54" s="34"/>
    </row>
    <row r="55" spans="1:13" ht="16.5" customHeight="1">
      <c r="A55" s="19">
        <v>7</v>
      </c>
      <c r="B55" s="46" t="s">
        <v>97</v>
      </c>
      <c r="C55" s="46"/>
      <c r="D55" s="19"/>
      <c r="E55" s="394"/>
      <c r="F55" s="395"/>
      <c r="G55" s="42"/>
      <c r="H55" s="42"/>
      <c r="I55" s="43"/>
      <c r="J55" s="43"/>
      <c r="K55" s="43"/>
      <c r="L55" s="44"/>
    </row>
    <row r="56" spans="1:13" ht="28.8">
      <c r="A56" s="19" t="s">
        <v>98</v>
      </c>
      <c r="B56" s="18" t="s">
        <v>99</v>
      </c>
      <c r="C56" s="18"/>
      <c r="D56" s="19" t="s">
        <v>16</v>
      </c>
      <c r="E56" s="402">
        <v>295.26249999999999</v>
      </c>
      <c r="F56" s="403"/>
      <c r="G56" s="48">
        <f>E56</f>
        <v>295.26249999999999</v>
      </c>
      <c r="H56" s="37">
        <f>+E56+G56</f>
        <v>590.52499999999998</v>
      </c>
      <c r="I56" s="21"/>
      <c r="J56" s="21">
        <f>E56*I56</f>
        <v>0</v>
      </c>
      <c r="K56" s="21">
        <f>G56*I56</f>
        <v>0</v>
      </c>
      <c r="L56" s="22">
        <f>+H56*I56</f>
        <v>0</v>
      </c>
    </row>
    <row r="57" spans="1:13">
      <c r="A57" s="19" t="s">
        <v>100</v>
      </c>
      <c r="B57" s="23" t="s">
        <v>101</v>
      </c>
      <c r="C57" s="23"/>
      <c r="D57" s="19" t="s">
        <v>24</v>
      </c>
      <c r="E57" s="402">
        <v>132.25</v>
      </c>
      <c r="F57" s="403"/>
      <c r="G57" s="48">
        <f>E57</f>
        <v>132.25</v>
      </c>
      <c r="H57" s="37">
        <f>+E57+G57</f>
        <v>264.5</v>
      </c>
      <c r="I57" s="21"/>
      <c r="J57" s="21">
        <f>E57*I57</f>
        <v>0</v>
      </c>
      <c r="K57" s="21">
        <f>G57*I57</f>
        <v>0</v>
      </c>
      <c r="L57" s="22">
        <f>+H57*I57</f>
        <v>0</v>
      </c>
    </row>
    <row r="58" spans="1:13" ht="35.25" customHeight="1" thickBot="1">
      <c r="A58" s="19" t="s">
        <v>102</v>
      </c>
      <c r="B58" s="18" t="s">
        <v>103</v>
      </c>
      <c r="C58" s="18"/>
      <c r="D58" s="19" t="s">
        <v>24</v>
      </c>
      <c r="E58" s="400">
        <v>40.5</v>
      </c>
      <c r="F58" s="401"/>
      <c r="G58" s="48">
        <f>E58</f>
        <v>40.5</v>
      </c>
      <c r="H58" s="37">
        <f>+E58+G58</f>
        <v>81</v>
      </c>
      <c r="I58" s="21"/>
      <c r="J58" s="21">
        <f>E58*I58</f>
        <v>0</v>
      </c>
      <c r="K58" s="21">
        <f>G58*I58</f>
        <v>0</v>
      </c>
      <c r="L58" s="22">
        <f>+H58*I58</f>
        <v>0</v>
      </c>
    </row>
    <row r="59" spans="1:13" ht="15" thickBot="1">
      <c r="A59" s="379" t="s">
        <v>66</v>
      </c>
      <c r="B59" s="380"/>
      <c r="C59" s="380"/>
      <c r="D59" s="380"/>
      <c r="E59" s="380"/>
      <c r="F59" s="380"/>
      <c r="G59" s="380"/>
      <c r="H59" s="380"/>
      <c r="I59" s="380"/>
      <c r="J59" s="39">
        <f>SUM(J56:J58)</f>
        <v>0</v>
      </c>
      <c r="K59" s="39">
        <f>SUM(K56:K58)</f>
        <v>0</v>
      </c>
      <c r="L59" s="45">
        <f>SUM(L56:L58)</f>
        <v>0</v>
      </c>
    </row>
    <row r="60" spans="1:13">
      <c r="A60" s="19">
        <v>8</v>
      </c>
      <c r="B60" s="46" t="s">
        <v>104</v>
      </c>
      <c r="C60" s="46"/>
      <c r="D60" s="19"/>
      <c r="E60" s="394"/>
      <c r="F60" s="395"/>
      <c r="G60" s="42"/>
      <c r="H60" s="42"/>
      <c r="I60" s="43"/>
      <c r="J60" s="43"/>
      <c r="K60" s="43"/>
      <c r="L60" s="44"/>
    </row>
    <row r="61" spans="1:13" ht="57.6">
      <c r="A61" s="17" t="s">
        <v>105</v>
      </c>
      <c r="B61" s="18" t="s">
        <v>106</v>
      </c>
      <c r="C61" s="18"/>
      <c r="D61" s="19" t="s">
        <v>16</v>
      </c>
      <c r="E61" s="402">
        <v>184</v>
      </c>
      <c r="F61" s="403"/>
      <c r="G61" s="48">
        <f t="shared" ref="G61:G67" si="5">E61</f>
        <v>184</v>
      </c>
      <c r="H61" s="37">
        <f t="shared" ref="H61:H67" si="6">+E61+G61</f>
        <v>368</v>
      </c>
      <c r="I61" s="25"/>
      <c r="J61" s="21">
        <f t="shared" ref="J61:J67" si="7">E61*I61</f>
        <v>0</v>
      </c>
      <c r="K61" s="21">
        <f t="shared" ref="K61:K67" si="8">G61*I61</f>
        <v>0</v>
      </c>
      <c r="L61" s="22">
        <f t="shared" ref="L61:L67" si="9">+H61*I61</f>
        <v>0</v>
      </c>
    </row>
    <row r="62" spans="1:13" ht="13.5" customHeight="1">
      <c r="A62" s="17" t="s">
        <v>107</v>
      </c>
      <c r="B62" s="24" t="s">
        <v>108</v>
      </c>
      <c r="C62" s="24"/>
      <c r="D62" s="19" t="s">
        <v>27</v>
      </c>
      <c r="E62" s="402">
        <v>8</v>
      </c>
      <c r="F62" s="403"/>
      <c r="G62" s="48">
        <f t="shared" si="5"/>
        <v>8</v>
      </c>
      <c r="H62" s="37">
        <f t="shared" si="6"/>
        <v>16</v>
      </c>
      <c r="I62" s="61"/>
      <c r="J62" s="21">
        <f t="shared" si="7"/>
        <v>0</v>
      </c>
      <c r="K62" s="21">
        <f t="shared" si="8"/>
        <v>0</v>
      </c>
      <c r="L62" s="22">
        <f t="shared" si="9"/>
        <v>0</v>
      </c>
    </row>
    <row r="63" spans="1:13" ht="43.2">
      <c r="A63" s="17" t="s">
        <v>109</v>
      </c>
      <c r="B63" s="24" t="s">
        <v>110</v>
      </c>
      <c r="C63" s="24"/>
      <c r="D63" s="19" t="s">
        <v>27</v>
      </c>
      <c r="E63" s="402">
        <v>8</v>
      </c>
      <c r="F63" s="403"/>
      <c r="G63" s="48">
        <f t="shared" si="5"/>
        <v>8</v>
      </c>
      <c r="H63" s="37">
        <f t="shared" si="6"/>
        <v>16</v>
      </c>
      <c r="I63" s="21"/>
      <c r="J63" s="21">
        <f t="shared" si="7"/>
        <v>0</v>
      </c>
      <c r="K63" s="21">
        <f t="shared" si="8"/>
        <v>0</v>
      </c>
      <c r="L63" s="22">
        <f t="shared" si="9"/>
        <v>0</v>
      </c>
    </row>
    <row r="64" spans="1:13" ht="13.5" customHeight="1">
      <c r="A64" s="17" t="s">
        <v>111</v>
      </c>
      <c r="B64" s="18" t="s">
        <v>112</v>
      </c>
      <c r="C64" s="18"/>
      <c r="D64" s="19" t="s">
        <v>27</v>
      </c>
      <c r="E64" s="402">
        <v>8</v>
      </c>
      <c r="F64" s="403"/>
      <c r="G64" s="48">
        <f t="shared" si="5"/>
        <v>8</v>
      </c>
      <c r="H64" s="37">
        <f t="shared" si="6"/>
        <v>16</v>
      </c>
      <c r="I64" s="21"/>
      <c r="J64" s="21">
        <f t="shared" si="7"/>
        <v>0</v>
      </c>
      <c r="K64" s="21">
        <f t="shared" si="8"/>
        <v>0</v>
      </c>
      <c r="L64" s="22">
        <f t="shared" si="9"/>
        <v>0</v>
      </c>
    </row>
    <row r="65" spans="1:12">
      <c r="A65" s="17" t="s">
        <v>113</v>
      </c>
      <c r="B65" s="18" t="s">
        <v>114</v>
      </c>
      <c r="C65" s="18"/>
      <c r="D65" s="19" t="s">
        <v>27</v>
      </c>
      <c r="E65" s="402">
        <v>8</v>
      </c>
      <c r="F65" s="403"/>
      <c r="G65" s="48">
        <f t="shared" si="5"/>
        <v>8</v>
      </c>
      <c r="H65" s="37">
        <f t="shared" si="6"/>
        <v>16</v>
      </c>
      <c r="I65" s="21"/>
      <c r="J65" s="21">
        <f t="shared" si="7"/>
        <v>0</v>
      </c>
      <c r="K65" s="21">
        <f t="shared" si="8"/>
        <v>0</v>
      </c>
      <c r="L65" s="22">
        <f t="shared" si="9"/>
        <v>0</v>
      </c>
    </row>
    <row r="66" spans="1:12">
      <c r="A66" s="17" t="s">
        <v>115</v>
      </c>
      <c r="B66" s="18" t="s">
        <v>116</v>
      </c>
      <c r="C66" s="18"/>
      <c r="D66" s="19" t="s">
        <v>27</v>
      </c>
      <c r="E66" s="402">
        <v>8</v>
      </c>
      <c r="F66" s="403"/>
      <c r="G66" s="48">
        <f t="shared" si="5"/>
        <v>8</v>
      </c>
      <c r="H66" s="37">
        <f t="shared" si="6"/>
        <v>16</v>
      </c>
      <c r="I66" s="21"/>
      <c r="J66" s="21">
        <f t="shared" si="7"/>
        <v>0</v>
      </c>
      <c r="K66" s="21">
        <f t="shared" si="8"/>
        <v>0</v>
      </c>
      <c r="L66" s="22">
        <f t="shared" si="9"/>
        <v>0</v>
      </c>
    </row>
    <row r="67" spans="1:12" ht="15" thickBot="1">
      <c r="A67" s="17" t="s">
        <v>117</v>
      </c>
      <c r="B67" s="18" t="s">
        <v>118</v>
      </c>
      <c r="C67" s="18"/>
      <c r="D67" s="19" t="s">
        <v>27</v>
      </c>
      <c r="E67" s="400">
        <v>8</v>
      </c>
      <c r="F67" s="401"/>
      <c r="G67" s="48">
        <f t="shared" si="5"/>
        <v>8</v>
      </c>
      <c r="H67" s="37">
        <f t="shared" si="6"/>
        <v>16</v>
      </c>
      <c r="I67" s="21"/>
      <c r="J67" s="21">
        <f t="shared" si="7"/>
        <v>0</v>
      </c>
      <c r="K67" s="21">
        <f t="shared" si="8"/>
        <v>0</v>
      </c>
      <c r="L67" s="22">
        <f t="shared" si="9"/>
        <v>0</v>
      </c>
    </row>
    <row r="68" spans="1:12" ht="15" thickBot="1">
      <c r="A68" s="379" t="s">
        <v>66</v>
      </c>
      <c r="B68" s="380"/>
      <c r="C68" s="380"/>
      <c r="D68" s="380"/>
      <c r="E68" s="380"/>
      <c r="F68" s="380"/>
      <c r="G68" s="380"/>
      <c r="H68" s="380"/>
      <c r="I68" s="380"/>
      <c r="J68" s="39">
        <f>SUM(J61:J67)</f>
        <v>0</v>
      </c>
      <c r="K68" s="39">
        <f>SUM(K61:K67)</f>
        <v>0</v>
      </c>
      <c r="L68" s="45">
        <f>SUM(L61:L67)</f>
        <v>0</v>
      </c>
    </row>
    <row r="69" spans="1:12">
      <c r="A69" s="19">
        <v>9</v>
      </c>
      <c r="B69" s="46" t="s">
        <v>119</v>
      </c>
      <c r="C69" s="46"/>
      <c r="D69" s="19"/>
      <c r="E69" s="394"/>
      <c r="F69" s="395"/>
      <c r="G69" s="42"/>
      <c r="H69" s="42"/>
      <c r="I69" s="43"/>
      <c r="J69" s="43"/>
      <c r="K69" s="43"/>
      <c r="L69" s="44"/>
    </row>
    <row r="70" spans="1:12" ht="43.2">
      <c r="A70" s="17" t="s">
        <v>120</v>
      </c>
      <c r="B70" s="18" t="s">
        <v>121</v>
      </c>
      <c r="C70" s="18"/>
      <c r="D70" s="19" t="s">
        <v>16</v>
      </c>
      <c r="E70" s="396">
        <v>265.66800000000001</v>
      </c>
      <c r="F70" s="397"/>
      <c r="G70" s="48">
        <f>E70</f>
        <v>265.66800000000001</v>
      </c>
      <c r="H70" s="37">
        <f>+E70+G70</f>
        <v>531.33600000000001</v>
      </c>
      <c r="I70" s="25"/>
      <c r="J70" s="21">
        <f>E70*I70</f>
        <v>0</v>
      </c>
      <c r="K70" s="21">
        <f>G70*I70</f>
        <v>0</v>
      </c>
      <c r="L70" s="38">
        <f>+H70*I70</f>
        <v>0</v>
      </c>
    </row>
    <row r="71" spans="1:12" ht="28.8">
      <c r="A71" s="17" t="s">
        <v>122</v>
      </c>
      <c r="B71" s="18" t="s">
        <v>123</v>
      </c>
      <c r="C71" s="18"/>
      <c r="D71" s="19" t="s">
        <v>24</v>
      </c>
      <c r="E71" s="402">
        <v>294.39999999999998</v>
      </c>
      <c r="F71" s="403"/>
      <c r="G71" s="48">
        <f>E71</f>
        <v>294.39999999999998</v>
      </c>
      <c r="H71" s="37">
        <f>+E71+G71</f>
        <v>588.79999999999995</v>
      </c>
      <c r="I71" s="21"/>
      <c r="J71" s="21">
        <f>E71*I71</f>
        <v>0</v>
      </c>
      <c r="K71" s="21">
        <f>G71*I71</f>
        <v>0</v>
      </c>
      <c r="L71" s="38">
        <f>+H71*I71</f>
        <v>0</v>
      </c>
    </row>
    <row r="72" spans="1:12">
      <c r="A72" s="17" t="s">
        <v>124</v>
      </c>
      <c r="B72" s="18" t="s">
        <v>125</v>
      </c>
      <c r="C72" s="18"/>
      <c r="D72" s="19" t="s">
        <v>24</v>
      </c>
      <c r="E72" s="402">
        <v>22.448</v>
      </c>
      <c r="F72" s="403"/>
      <c r="G72" s="48">
        <f>E72</f>
        <v>22.448</v>
      </c>
      <c r="H72" s="37">
        <f>+E72+G72</f>
        <v>44.896000000000001</v>
      </c>
      <c r="I72" s="21"/>
      <c r="J72" s="21">
        <f>E72*I72</f>
        <v>0</v>
      </c>
      <c r="K72" s="21">
        <f>G72*I72</f>
        <v>0</v>
      </c>
      <c r="L72" s="38">
        <f>+H72*I72</f>
        <v>0</v>
      </c>
    </row>
    <row r="73" spans="1:12">
      <c r="A73" s="17" t="s">
        <v>126</v>
      </c>
      <c r="B73" s="23" t="s">
        <v>127</v>
      </c>
      <c r="C73" s="23"/>
      <c r="D73" s="19" t="s">
        <v>16</v>
      </c>
      <c r="E73" s="402">
        <v>265.66800000000001</v>
      </c>
      <c r="F73" s="403"/>
      <c r="G73" s="48">
        <f>E73</f>
        <v>265.66800000000001</v>
      </c>
      <c r="H73" s="37">
        <f>+E73+G73</f>
        <v>531.33600000000001</v>
      </c>
      <c r="I73" s="21"/>
      <c r="J73" s="21">
        <f>E73*I73</f>
        <v>0</v>
      </c>
      <c r="K73" s="21">
        <f>G73*I73</f>
        <v>0</v>
      </c>
      <c r="L73" s="38">
        <f>+H73*I73</f>
        <v>0</v>
      </c>
    </row>
    <row r="74" spans="1:12" ht="15" thickBot="1">
      <c r="A74" s="17" t="s">
        <v>128</v>
      </c>
      <c r="B74" s="23" t="s">
        <v>129</v>
      </c>
      <c r="C74" s="23"/>
      <c r="D74" s="19" t="s">
        <v>24</v>
      </c>
      <c r="E74" s="400">
        <v>294.39999999999998</v>
      </c>
      <c r="F74" s="401"/>
      <c r="G74" s="48">
        <f>E74</f>
        <v>294.39999999999998</v>
      </c>
      <c r="H74" s="37">
        <f>+E74+G74</f>
        <v>588.79999999999995</v>
      </c>
      <c r="I74" s="21"/>
      <c r="J74" s="21">
        <f>E74*I74</f>
        <v>0</v>
      </c>
      <c r="K74" s="21">
        <f>G74*I74</f>
        <v>0</v>
      </c>
      <c r="L74" s="38">
        <f>+H74*I74</f>
        <v>0</v>
      </c>
    </row>
    <row r="75" spans="1:12" ht="15" thickBot="1">
      <c r="A75" s="379" t="s">
        <v>66</v>
      </c>
      <c r="B75" s="380"/>
      <c r="C75" s="380"/>
      <c r="D75" s="380"/>
      <c r="E75" s="380"/>
      <c r="F75" s="380"/>
      <c r="G75" s="380"/>
      <c r="H75" s="380"/>
      <c r="I75" s="380"/>
      <c r="J75" s="39">
        <f>SUM(J70:J74)</f>
        <v>0</v>
      </c>
      <c r="K75" s="39">
        <f>SUM(K70:K74)</f>
        <v>0</v>
      </c>
      <c r="L75" s="45">
        <f>SUM(L70:L74)</f>
        <v>0</v>
      </c>
    </row>
    <row r="76" spans="1:12">
      <c r="A76" s="19">
        <v>10</v>
      </c>
      <c r="B76" s="62" t="s">
        <v>130</v>
      </c>
      <c r="C76" s="62"/>
      <c r="D76" s="19" t="s">
        <v>68</v>
      </c>
      <c r="E76" s="394"/>
      <c r="F76" s="395"/>
      <c r="G76" s="42"/>
      <c r="H76" s="42"/>
      <c r="I76" s="43"/>
      <c r="J76" s="43"/>
      <c r="K76" s="43"/>
      <c r="L76" s="44"/>
    </row>
    <row r="77" spans="1:12" ht="43.2">
      <c r="A77" s="17" t="s">
        <v>131</v>
      </c>
      <c r="B77" s="26" t="s">
        <v>132</v>
      </c>
      <c r="C77" s="26"/>
      <c r="D77" s="19" t="s">
        <v>27</v>
      </c>
      <c r="E77" s="396">
        <v>8</v>
      </c>
      <c r="F77" s="397"/>
      <c r="G77" s="48">
        <f t="shared" ref="G77:G87" si="10">E77</f>
        <v>8</v>
      </c>
      <c r="H77" s="37">
        <f t="shared" ref="H77:H87" si="11">+E77+G77</f>
        <v>16</v>
      </c>
      <c r="I77" s="25"/>
      <c r="J77" s="21">
        <f t="shared" ref="J77:J87" si="12">E77*I77</f>
        <v>0</v>
      </c>
      <c r="K77" s="21">
        <f t="shared" ref="K77:K87" si="13">G77*I77</f>
        <v>0</v>
      </c>
      <c r="L77" s="38">
        <f t="shared" ref="L77:L87" si="14">+H77*I77</f>
        <v>0</v>
      </c>
    </row>
    <row r="78" spans="1:12" ht="43.2">
      <c r="A78" s="17" t="s">
        <v>133</v>
      </c>
      <c r="B78" s="26" t="s">
        <v>134</v>
      </c>
      <c r="C78" s="26"/>
      <c r="D78" s="19" t="s">
        <v>27</v>
      </c>
      <c r="E78" s="396">
        <v>8</v>
      </c>
      <c r="F78" s="397"/>
      <c r="G78" s="48">
        <f t="shared" si="10"/>
        <v>8</v>
      </c>
      <c r="H78" s="37">
        <f t="shared" si="11"/>
        <v>16</v>
      </c>
      <c r="I78" s="25"/>
      <c r="J78" s="21">
        <f t="shared" si="12"/>
        <v>0</v>
      </c>
      <c r="K78" s="21">
        <f t="shared" si="13"/>
        <v>0</v>
      </c>
      <c r="L78" s="38">
        <f t="shared" si="14"/>
        <v>0</v>
      </c>
    </row>
    <row r="79" spans="1:12">
      <c r="A79" s="17" t="s">
        <v>135</v>
      </c>
      <c r="B79" s="23" t="s">
        <v>136</v>
      </c>
      <c r="C79" s="23"/>
      <c r="D79" s="19" t="s">
        <v>27</v>
      </c>
      <c r="E79" s="396">
        <v>8</v>
      </c>
      <c r="F79" s="397"/>
      <c r="G79" s="48">
        <f t="shared" si="10"/>
        <v>8</v>
      </c>
      <c r="H79" s="37">
        <f t="shared" si="11"/>
        <v>16</v>
      </c>
      <c r="I79" s="25"/>
      <c r="J79" s="21">
        <f t="shared" si="12"/>
        <v>0</v>
      </c>
      <c r="K79" s="21">
        <f t="shared" si="13"/>
        <v>0</v>
      </c>
      <c r="L79" s="38">
        <f t="shared" si="14"/>
        <v>0</v>
      </c>
    </row>
    <row r="80" spans="1:12">
      <c r="A80" s="17" t="s">
        <v>137</v>
      </c>
      <c r="B80" s="23" t="s">
        <v>138</v>
      </c>
      <c r="C80" s="23"/>
      <c r="D80" s="19" t="s">
        <v>27</v>
      </c>
      <c r="E80" s="396">
        <v>8</v>
      </c>
      <c r="F80" s="397"/>
      <c r="G80" s="48">
        <f t="shared" si="10"/>
        <v>8</v>
      </c>
      <c r="H80" s="37">
        <f t="shared" si="11"/>
        <v>16</v>
      </c>
      <c r="I80" s="25"/>
      <c r="J80" s="21">
        <f t="shared" si="12"/>
        <v>0</v>
      </c>
      <c r="K80" s="21">
        <f t="shared" si="13"/>
        <v>0</v>
      </c>
      <c r="L80" s="38">
        <f t="shared" si="14"/>
        <v>0</v>
      </c>
    </row>
    <row r="81" spans="1:12" ht="28.8">
      <c r="A81" s="17" t="s">
        <v>139</v>
      </c>
      <c r="B81" s="26" t="s">
        <v>140</v>
      </c>
      <c r="C81" s="26"/>
      <c r="D81" s="19" t="s">
        <v>27</v>
      </c>
      <c r="E81" s="396">
        <v>8</v>
      </c>
      <c r="F81" s="397"/>
      <c r="G81" s="48">
        <f t="shared" si="10"/>
        <v>8</v>
      </c>
      <c r="H81" s="37">
        <f t="shared" si="11"/>
        <v>16</v>
      </c>
      <c r="I81" s="25"/>
      <c r="J81" s="21">
        <f t="shared" si="12"/>
        <v>0</v>
      </c>
      <c r="K81" s="21">
        <f t="shared" si="13"/>
        <v>0</v>
      </c>
      <c r="L81" s="38">
        <f t="shared" si="14"/>
        <v>0</v>
      </c>
    </row>
    <row r="82" spans="1:12">
      <c r="A82" s="17" t="s">
        <v>141</v>
      </c>
      <c r="B82" s="26" t="s">
        <v>142</v>
      </c>
      <c r="C82" s="26"/>
      <c r="D82" s="19" t="s">
        <v>27</v>
      </c>
      <c r="E82" s="396">
        <v>8</v>
      </c>
      <c r="F82" s="397"/>
      <c r="G82" s="48">
        <f t="shared" si="10"/>
        <v>8</v>
      </c>
      <c r="H82" s="37">
        <f t="shared" si="11"/>
        <v>16</v>
      </c>
      <c r="I82" s="25"/>
      <c r="J82" s="21">
        <f t="shared" si="12"/>
        <v>0</v>
      </c>
      <c r="K82" s="21">
        <f t="shared" si="13"/>
        <v>0</v>
      </c>
      <c r="L82" s="38">
        <f t="shared" si="14"/>
        <v>0</v>
      </c>
    </row>
    <row r="83" spans="1:12" ht="43.2">
      <c r="A83" s="17" t="s">
        <v>143</v>
      </c>
      <c r="B83" s="26" t="s">
        <v>144</v>
      </c>
      <c r="C83" s="26"/>
      <c r="D83" s="19" t="s">
        <v>27</v>
      </c>
      <c r="E83" s="396">
        <v>8</v>
      </c>
      <c r="F83" s="397"/>
      <c r="G83" s="48">
        <f t="shared" si="10"/>
        <v>8</v>
      </c>
      <c r="H83" s="37">
        <f t="shared" si="11"/>
        <v>16</v>
      </c>
      <c r="I83" s="25"/>
      <c r="J83" s="21">
        <f t="shared" si="12"/>
        <v>0</v>
      </c>
      <c r="K83" s="21">
        <f t="shared" si="13"/>
        <v>0</v>
      </c>
      <c r="L83" s="38">
        <f t="shared" si="14"/>
        <v>0</v>
      </c>
    </row>
    <row r="84" spans="1:12">
      <c r="A84" s="17" t="s">
        <v>145</v>
      </c>
      <c r="B84" s="18" t="s">
        <v>146</v>
      </c>
      <c r="C84" s="18"/>
      <c r="D84" s="19" t="s">
        <v>27</v>
      </c>
      <c r="E84" s="396">
        <v>8</v>
      </c>
      <c r="F84" s="397"/>
      <c r="G84" s="48">
        <f t="shared" si="10"/>
        <v>8</v>
      </c>
      <c r="H84" s="37">
        <f t="shared" si="11"/>
        <v>16</v>
      </c>
      <c r="I84" s="25"/>
      <c r="J84" s="21">
        <f t="shared" si="12"/>
        <v>0</v>
      </c>
      <c r="K84" s="21">
        <f t="shared" si="13"/>
        <v>0</v>
      </c>
      <c r="L84" s="38">
        <f t="shared" si="14"/>
        <v>0</v>
      </c>
    </row>
    <row r="85" spans="1:12" ht="43.2">
      <c r="A85" s="17" t="s">
        <v>147</v>
      </c>
      <c r="B85" s="18" t="s">
        <v>148</v>
      </c>
      <c r="C85" s="18"/>
      <c r="D85" s="19" t="s">
        <v>27</v>
      </c>
      <c r="E85" s="396">
        <v>4</v>
      </c>
      <c r="F85" s="397"/>
      <c r="G85" s="48">
        <f t="shared" si="10"/>
        <v>4</v>
      </c>
      <c r="H85" s="37">
        <f t="shared" si="11"/>
        <v>8</v>
      </c>
      <c r="I85" s="25"/>
      <c r="J85" s="21">
        <f t="shared" si="12"/>
        <v>0</v>
      </c>
      <c r="K85" s="21">
        <f t="shared" si="13"/>
        <v>0</v>
      </c>
      <c r="L85" s="38">
        <f t="shared" si="14"/>
        <v>0</v>
      </c>
    </row>
    <row r="86" spans="1:12" ht="28.8">
      <c r="A86" s="17" t="s">
        <v>149</v>
      </c>
      <c r="B86" s="18" t="s">
        <v>150</v>
      </c>
      <c r="C86" s="18"/>
      <c r="D86" s="19" t="s">
        <v>27</v>
      </c>
      <c r="E86" s="396">
        <v>8</v>
      </c>
      <c r="F86" s="397"/>
      <c r="G86" s="48">
        <f t="shared" si="10"/>
        <v>8</v>
      </c>
      <c r="H86" s="37">
        <f t="shared" si="11"/>
        <v>16</v>
      </c>
      <c r="I86" s="25"/>
      <c r="J86" s="21">
        <f t="shared" si="12"/>
        <v>0</v>
      </c>
      <c r="K86" s="21">
        <f t="shared" si="13"/>
        <v>0</v>
      </c>
      <c r="L86" s="38">
        <f t="shared" si="14"/>
        <v>0</v>
      </c>
    </row>
    <row r="87" spans="1:12" ht="15" thickBot="1">
      <c r="A87" s="17" t="s">
        <v>151</v>
      </c>
      <c r="B87" s="18" t="s">
        <v>152</v>
      </c>
      <c r="C87" s="18"/>
      <c r="D87" s="19" t="s">
        <v>27</v>
      </c>
      <c r="E87" s="391">
        <v>8</v>
      </c>
      <c r="F87" s="392"/>
      <c r="G87" s="48">
        <f t="shared" si="10"/>
        <v>8</v>
      </c>
      <c r="H87" s="37">
        <f t="shared" si="11"/>
        <v>16</v>
      </c>
      <c r="I87" s="25"/>
      <c r="J87" s="21">
        <f t="shared" si="12"/>
        <v>0</v>
      </c>
      <c r="K87" s="21">
        <f t="shared" si="13"/>
        <v>0</v>
      </c>
      <c r="L87" s="38">
        <f t="shared" si="14"/>
        <v>0</v>
      </c>
    </row>
    <row r="88" spans="1:12" ht="15" thickBot="1">
      <c r="A88" s="379" t="s">
        <v>66</v>
      </c>
      <c r="B88" s="380"/>
      <c r="C88" s="380"/>
      <c r="D88" s="380"/>
      <c r="E88" s="380"/>
      <c r="F88" s="380"/>
      <c r="G88" s="380"/>
      <c r="H88" s="380"/>
      <c r="I88" s="380"/>
      <c r="J88" s="39">
        <f>SUM(J77:J87)</f>
        <v>0</v>
      </c>
      <c r="K88" s="63">
        <f>SUM(K77:K87)</f>
        <v>0</v>
      </c>
      <c r="L88" s="33">
        <f>SUM(L77:L87)</f>
        <v>0</v>
      </c>
    </row>
    <row r="89" spans="1:12">
      <c r="A89" s="19">
        <v>11</v>
      </c>
      <c r="B89" s="41" t="s">
        <v>153</v>
      </c>
      <c r="C89" s="41"/>
      <c r="D89" s="19"/>
      <c r="E89" s="394"/>
      <c r="F89" s="395"/>
      <c r="G89" s="42"/>
      <c r="H89" s="42"/>
      <c r="I89" s="43"/>
      <c r="J89" s="43"/>
      <c r="K89" s="43"/>
      <c r="L89" s="44"/>
    </row>
    <row r="90" spans="1:12" ht="28.8">
      <c r="A90" s="19" t="s">
        <v>154</v>
      </c>
      <c r="B90" s="18" t="s">
        <v>155</v>
      </c>
      <c r="C90" s="18"/>
      <c r="D90" s="19" t="s">
        <v>16</v>
      </c>
      <c r="E90" s="402">
        <v>224.66400000000002</v>
      </c>
      <c r="F90" s="403"/>
      <c r="G90" s="48">
        <f>E90</f>
        <v>224.66400000000002</v>
      </c>
      <c r="H90" s="37">
        <f>+E90+G90</f>
        <v>449.32800000000003</v>
      </c>
      <c r="I90" s="21"/>
      <c r="J90" s="21">
        <f>E90*I90</f>
        <v>0</v>
      </c>
      <c r="K90" s="25">
        <f>G90*I90</f>
        <v>0</v>
      </c>
      <c r="L90" s="38">
        <f>+H90*I90</f>
        <v>0</v>
      </c>
    </row>
    <row r="91" spans="1:12" ht="15" thickBot="1">
      <c r="A91" s="19" t="s">
        <v>156</v>
      </c>
      <c r="B91" s="23" t="s">
        <v>157</v>
      </c>
      <c r="C91" s="23"/>
      <c r="D91" s="19" t="s">
        <v>16</v>
      </c>
      <c r="E91" s="400">
        <v>935.75500000000011</v>
      </c>
      <c r="F91" s="401"/>
      <c r="G91" s="48">
        <f>E91</f>
        <v>935.75500000000011</v>
      </c>
      <c r="H91" s="37">
        <f>+E91+G91</f>
        <v>1871.5100000000002</v>
      </c>
      <c r="I91" s="21"/>
      <c r="J91" s="21">
        <f>E91*I91</f>
        <v>0</v>
      </c>
      <c r="K91" s="25">
        <f>G91*I91</f>
        <v>0</v>
      </c>
      <c r="L91" s="38">
        <f>+H91*I91</f>
        <v>0</v>
      </c>
    </row>
    <row r="92" spans="1:12" ht="15" thickBot="1">
      <c r="A92" s="379" t="s">
        <v>66</v>
      </c>
      <c r="B92" s="380"/>
      <c r="C92" s="380"/>
      <c r="D92" s="380"/>
      <c r="E92" s="380"/>
      <c r="F92" s="380"/>
      <c r="G92" s="380"/>
      <c r="H92" s="380"/>
      <c r="I92" s="380"/>
      <c r="J92" s="39">
        <f>SUM(J90:J91)</f>
        <v>0</v>
      </c>
      <c r="K92" s="39">
        <f>SUM(K90:K91)</f>
        <v>0</v>
      </c>
      <c r="L92" s="45">
        <f>SUM(L90:L91)</f>
        <v>0</v>
      </c>
    </row>
    <row r="93" spans="1:12">
      <c r="A93" s="19">
        <v>12</v>
      </c>
      <c r="B93" s="41" t="s">
        <v>158</v>
      </c>
      <c r="C93" s="41"/>
      <c r="D93" s="19"/>
      <c r="E93" s="394"/>
      <c r="F93" s="395"/>
      <c r="G93" s="42"/>
      <c r="H93" s="42"/>
      <c r="I93" s="43"/>
      <c r="J93" s="43"/>
      <c r="K93" s="43"/>
      <c r="L93" s="44"/>
    </row>
    <row r="94" spans="1:12" ht="43.2">
      <c r="A94" s="17"/>
      <c r="B94" s="18" t="s">
        <v>159</v>
      </c>
      <c r="C94" s="18"/>
      <c r="D94" s="19" t="s">
        <v>16</v>
      </c>
      <c r="E94" s="396">
        <v>38.64</v>
      </c>
      <c r="F94" s="397"/>
      <c r="G94" s="48">
        <f>E94</f>
        <v>38.64</v>
      </c>
      <c r="H94" s="37">
        <f>+E94+G94</f>
        <v>77.28</v>
      </c>
      <c r="I94" s="25"/>
      <c r="J94" s="25">
        <f>E94*I94</f>
        <v>0</v>
      </c>
      <c r="K94" s="25">
        <f>G94*I94</f>
        <v>0</v>
      </c>
      <c r="L94" s="38">
        <f>+H94*I94</f>
        <v>0</v>
      </c>
    </row>
    <row r="95" spans="1:12" ht="43.2">
      <c r="A95" s="17" t="s">
        <v>160</v>
      </c>
      <c r="B95" s="18" t="s">
        <v>161</v>
      </c>
      <c r="C95" s="18"/>
      <c r="D95" s="19" t="s">
        <v>16</v>
      </c>
      <c r="E95" s="396">
        <v>449.32800000000003</v>
      </c>
      <c r="F95" s="397"/>
      <c r="G95" s="48">
        <f>E95</f>
        <v>449.32800000000003</v>
      </c>
      <c r="H95" s="37">
        <f>+E95+G95</f>
        <v>898.65600000000006</v>
      </c>
      <c r="I95" s="25"/>
      <c r="J95" s="25">
        <f>E95*I95</f>
        <v>0</v>
      </c>
      <c r="K95" s="25">
        <f>G95*I95</f>
        <v>0</v>
      </c>
      <c r="L95" s="38">
        <f>+H95*I95</f>
        <v>0</v>
      </c>
    </row>
    <row r="96" spans="1:12">
      <c r="A96" s="17" t="s">
        <v>162</v>
      </c>
      <c r="B96" s="18" t="s">
        <v>163</v>
      </c>
      <c r="C96" s="18"/>
      <c r="D96" s="19" t="s">
        <v>16</v>
      </c>
      <c r="E96" s="396">
        <v>34.5</v>
      </c>
      <c r="F96" s="397"/>
      <c r="G96" s="48">
        <f>E96</f>
        <v>34.5</v>
      </c>
      <c r="H96" s="37">
        <f>+E96+G96</f>
        <v>69</v>
      </c>
      <c r="I96" s="25"/>
      <c r="J96" s="25">
        <f>E96*I96</f>
        <v>0</v>
      </c>
      <c r="K96" s="25">
        <f>G96*I96</f>
        <v>0</v>
      </c>
      <c r="L96" s="38">
        <f>+H96*I96</f>
        <v>0</v>
      </c>
    </row>
    <row r="97" spans="1:12" ht="43.8" thickBot="1">
      <c r="A97" s="17" t="s">
        <v>164</v>
      </c>
      <c r="B97" s="18" t="s">
        <v>165</v>
      </c>
      <c r="C97" s="18"/>
      <c r="D97" s="19" t="s">
        <v>24</v>
      </c>
      <c r="E97" s="391">
        <v>24</v>
      </c>
      <c r="F97" s="392"/>
      <c r="G97" s="48">
        <f>E97</f>
        <v>24</v>
      </c>
      <c r="H97" s="37">
        <f>+E97+G97</f>
        <v>48</v>
      </c>
      <c r="I97" s="25"/>
      <c r="J97" s="25">
        <f>E97*I97</f>
        <v>0</v>
      </c>
      <c r="K97" s="25">
        <f>G97*I97</f>
        <v>0</v>
      </c>
      <c r="L97" s="38">
        <f>+H97*I97</f>
        <v>0</v>
      </c>
    </row>
    <row r="98" spans="1:12" ht="15" thickBot="1">
      <c r="A98" s="379" t="s">
        <v>66</v>
      </c>
      <c r="B98" s="380"/>
      <c r="C98" s="380"/>
      <c r="D98" s="380"/>
      <c r="E98" s="380"/>
      <c r="F98" s="380"/>
      <c r="G98" s="380"/>
      <c r="H98" s="380"/>
      <c r="I98" s="393"/>
      <c r="J98" s="39">
        <f>SUM(J94:J97)</f>
        <v>0</v>
      </c>
      <c r="K98" s="60">
        <f>SUM(K94:K97)</f>
        <v>0</v>
      </c>
      <c r="L98" s="40">
        <f>SUM(L94:L97)</f>
        <v>0</v>
      </c>
    </row>
    <row r="99" spans="1:12">
      <c r="A99" s="19">
        <v>13</v>
      </c>
      <c r="B99" s="41" t="s">
        <v>166</v>
      </c>
      <c r="C99" s="41"/>
      <c r="D99" s="19"/>
      <c r="E99" s="394"/>
      <c r="F99" s="395"/>
      <c r="G99" s="42"/>
      <c r="H99" s="42"/>
      <c r="I99" s="43"/>
      <c r="J99" s="43"/>
      <c r="K99" s="43"/>
      <c r="L99" s="44"/>
    </row>
    <row r="100" spans="1:12" ht="28.8">
      <c r="A100" s="64" t="s">
        <v>167</v>
      </c>
      <c r="B100" s="18" t="s">
        <v>168</v>
      </c>
      <c r="C100" s="18"/>
      <c r="D100" s="19" t="s">
        <v>27</v>
      </c>
      <c r="E100" s="396">
        <v>8</v>
      </c>
      <c r="F100" s="397"/>
      <c r="G100" s="48">
        <f>E100</f>
        <v>8</v>
      </c>
      <c r="H100" s="37">
        <f>+E100+G100</f>
        <v>16</v>
      </c>
      <c r="I100" s="25"/>
      <c r="J100" s="25">
        <f>E100*I100</f>
        <v>0</v>
      </c>
      <c r="K100" s="25">
        <f>G100*I100</f>
        <v>0</v>
      </c>
      <c r="L100" s="38">
        <f>+H100*I100</f>
        <v>0</v>
      </c>
    </row>
    <row r="101" spans="1:12" ht="101.4" thickBot="1">
      <c r="A101" s="64" t="s">
        <v>169</v>
      </c>
      <c r="B101" s="24" t="s">
        <v>170</v>
      </c>
      <c r="C101" s="24"/>
      <c r="D101" s="53" t="s">
        <v>27</v>
      </c>
      <c r="E101" s="396">
        <v>1</v>
      </c>
      <c r="F101" s="397"/>
      <c r="G101" s="48">
        <f>E101</f>
        <v>1</v>
      </c>
      <c r="H101" s="37">
        <f>+E101+G101</f>
        <v>2</v>
      </c>
      <c r="I101" s="25"/>
      <c r="J101" s="47">
        <f>E101*I101</f>
        <v>0</v>
      </c>
      <c r="K101" s="47">
        <f>G101*I101</f>
        <v>0</v>
      </c>
      <c r="L101" s="65">
        <f>+H101*I101</f>
        <v>0</v>
      </c>
    </row>
    <row r="102" spans="1:12" ht="15" thickBot="1">
      <c r="A102" s="398" t="s">
        <v>66</v>
      </c>
      <c r="B102" s="399"/>
      <c r="C102" s="399"/>
      <c r="D102" s="399"/>
      <c r="E102" s="399"/>
      <c r="F102" s="399"/>
      <c r="G102" s="399"/>
      <c r="H102" s="399"/>
      <c r="I102" s="399"/>
      <c r="J102" s="39">
        <f>SUM(J100:J101)</f>
        <v>0</v>
      </c>
      <c r="K102" s="60">
        <f>SUM(K100:K101)</f>
        <v>0</v>
      </c>
      <c r="L102" s="40">
        <f>SUM(L100:L101)</f>
        <v>0</v>
      </c>
    </row>
    <row r="103" spans="1:12">
      <c r="A103" s="19">
        <v>14</v>
      </c>
      <c r="B103" s="46" t="s">
        <v>171</v>
      </c>
      <c r="C103" s="46"/>
      <c r="D103" s="19"/>
      <c r="E103" s="394"/>
      <c r="F103" s="395"/>
      <c r="G103" s="42"/>
      <c r="H103" s="42"/>
      <c r="I103" s="43"/>
      <c r="J103" s="43"/>
      <c r="K103" s="43"/>
      <c r="L103" s="44"/>
    </row>
    <row r="104" spans="1:12" ht="72">
      <c r="A104" s="64" t="s">
        <v>172</v>
      </c>
      <c r="B104" s="18" t="s">
        <v>173</v>
      </c>
      <c r="C104" s="18"/>
      <c r="D104" s="19" t="s">
        <v>27</v>
      </c>
      <c r="E104" s="396">
        <v>8</v>
      </c>
      <c r="F104" s="397"/>
      <c r="G104" s="48">
        <f t="shared" ref="G104:G109" si="15">E104</f>
        <v>8</v>
      </c>
      <c r="H104" s="37">
        <f t="shared" ref="H104:H109" si="16">+E104+G104</f>
        <v>16</v>
      </c>
      <c r="I104" s="25"/>
      <c r="J104" s="21">
        <f t="shared" ref="J104:J109" si="17">E104*I104</f>
        <v>0</v>
      </c>
      <c r="K104" s="21">
        <f t="shared" ref="K104:K109" si="18">G104*I104</f>
        <v>0</v>
      </c>
      <c r="L104" s="38">
        <f t="shared" ref="L104:L109" si="19">+H104*I104</f>
        <v>0</v>
      </c>
    </row>
    <row r="105" spans="1:12" ht="72">
      <c r="A105" s="64" t="s">
        <v>174</v>
      </c>
      <c r="B105" s="18" t="s">
        <v>175</v>
      </c>
      <c r="C105" s="18"/>
      <c r="D105" s="19" t="s">
        <v>27</v>
      </c>
      <c r="E105" s="396">
        <v>8</v>
      </c>
      <c r="F105" s="397"/>
      <c r="G105" s="48">
        <f t="shared" si="15"/>
        <v>8</v>
      </c>
      <c r="H105" s="37">
        <f t="shared" si="16"/>
        <v>16</v>
      </c>
      <c r="I105" s="25"/>
      <c r="J105" s="21">
        <f t="shared" si="17"/>
        <v>0</v>
      </c>
      <c r="K105" s="21">
        <f t="shared" si="18"/>
        <v>0</v>
      </c>
      <c r="L105" s="38">
        <f t="shared" si="19"/>
        <v>0</v>
      </c>
    </row>
    <row r="106" spans="1:12" ht="72">
      <c r="A106" s="64" t="s">
        <v>176</v>
      </c>
      <c r="B106" s="18" t="s">
        <v>177</v>
      </c>
      <c r="C106" s="18"/>
      <c r="D106" s="19" t="s">
        <v>27</v>
      </c>
      <c r="E106" s="396">
        <v>8</v>
      </c>
      <c r="F106" s="397"/>
      <c r="G106" s="48">
        <f t="shared" si="15"/>
        <v>8</v>
      </c>
      <c r="H106" s="37">
        <f t="shared" si="16"/>
        <v>16</v>
      </c>
      <c r="I106" s="25"/>
      <c r="J106" s="21">
        <f t="shared" si="17"/>
        <v>0</v>
      </c>
      <c r="K106" s="21">
        <f t="shared" si="18"/>
        <v>0</v>
      </c>
      <c r="L106" s="38">
        <f t="shared" si="19"/>
        <v>0</v>
      </c>
    </row>
    <row r="107" spans="1:12" ht="28.8">
      <c r="A107" s="64" t="s">
        <v>178</v>
      </c>
      <c r="B107" s="18" t="s">
        <v>179</v>
      </c>
      <c r="C107" s="18"/>
      <c r="D107" s="19" t="s">
        <v>27</v>
      </c>
      <c r="E107" s="396">
        <v>8</v>
      </c>
      <c r="F107" s="397"/>
      <c r="G107" s="48">
        <f t="shared" si="15"/>
        <v>8</v>
      </c>
      <c r="H107" s="37">
        <f t="shared" si="16"/>
        <v>16</v>
      </c>
      <c r="I107" s="25"/>
      <c r="J107" s="21">
        <f t="shared" si="17"/>
        <v>0</v>
      </c>
      <c r="K107" s="21">
        <f t="shared" si="18"/>
        <v>0</v>
      </c>
      <c r="L107" s="38">
        <f t="shared" si="19"/>
        <v>0</v>
      </c>
    </row>
    <row r="108" spans="1:12" ht="57.6">
      <c r="A108" s="64" t="s">
        <v>180</v>
      </c>
      <c r="B108" s="18" t="s">
        <v>181</v>
      </c>
      <c r="C108" s="18"/>
      <c r="D108" s="19" t="s">
        <v>27</v>
      </c>
      <c r="E108" s="396">
        <v>8</v>
      </c>
      <c r="F108" s="397"/>
      <c r="G108" s="48">
        <f t="shared" si="15"/>
        <v>8</v>
      </c>
      <c r="H108" s="37">
        <f t="shared" si="16"/>
        <v>16</v>
      </c>
      <c r="I108" s="25"/>
      <c r="J108" s="21">
        <f t="shared" si="17"/>
        <v>0</v>
      </c>
      <c r="K108" s="21">
        <f t="shared" si="18"/>
        <v>0</v>
      </c>
      <c r="L108" s="38">
        <f t="shared" si="19"/>
        <v>0</v>
      </c>
    </row>
    <row r="109" spans="1:12" ht="29.4" thickBot="1">
      <c r="A109" s="64" t="s">
        <v>182</v>
      </c>
      <c r="B109" s="18" t="s">
        <v>183</v>
      </c>
      <c r="C109" s="18"/>
      <c r="D109" s="19" t="s">
        <v>27</v>
      </c>
      <c r="E109" s="391">
        <v>8</v>
      </c>
      <c r="F109" s="392"/>
      <c r="G109" s="48">
        <f t="shared" si="15"/>
        <v>8</v>
      </c>
      <c r="H109" s="37">
        <f t="shared" si="16"/>
        <v>16</v>
      </c>
      <c r="I109" s="25"/>
      <c r="J109" s="21">
        <f t="shared" si="17"/>
        <v>0</v>
      </c>
      <c r="K109" s="21">
        <f t="shared" si="18"/>
        <v>0</v>
      </c>
      <c r="L109" s="38">
        <f t="shared" si="19"/>
        <v>0</v>
      </c>
    </row>
    <row r="110" spans="1:12" ht="15" thickBot="1">
      <c r="A110" s="379" t="s">
        <v>66</v>
      </c>
      <c r="B110" s="380"/>
      <c r="C110" s="380"/>
      <c r="D110" s="380"/>
      <c r="E110" s="380"/>
      <c r="F110" s="380"/>
      <c r="G110" s="380"/>
      <c r="H110" s="380"/>
      <c r="I110" s="393"/>
      <c r="J110" s="39">
        <f>SUM(J104:J109)</f>
        <v>0</v>
      </c>
      <c r="K110" s="39">
        <f>SUM(K104:K109)</f>
        <v>0</v>
      </c>
      <c r="L110" s="40">
        <f>SUM(L104:L109)</f>
        <v>0</v>
      </c>
    </row>
    <row r="111" spans="1:12">
      <c r="A111" s="66">
        <v>15</v>
      </c>
      <c r="B111" s="46" t="s">
        <v>184</v>
      </c>
      <c r="C111" s="46"/>
      <c r="D111" s="19" t="s">
        <v>68</v>
      </c>
      <c r="E111" s="394"/>
      <c r="F111" s="395"/>
      <c r="G111" s="42"/>
      <c r="H111" s="42"/>
      <c r="I111" s="43"/>
      <c r="J111" s="43"/>
      <c r="K111" s="43"/>
      <c r="L111" s="44"/>
    </row>
    <row r="112" spans="1:12" ht="43.8" thickBot="1">
      <c r="A112" s="17" t="s">
        <v>185</v>
      </c>
      <c r="B112" s="18" t="s">
        <v>186</v>
      </c>
      <c r="C112" s="18"/>
      <c r="D112" s="53" t="s">
        <v>27</v>
      </c>
      <c r="E112" s="388">
        <v>12</v>
      </c>
      <c r="F112" s="389"/>
      <c r="G112" s="48">
        <f>E112</f>
        <v>12</v>
      </c>
      <c r="H112" s="37">
        <f>+E112+G112</f>
        <v>24</v>
      </c>
      <c r="I112" s="57"/>
      <c r="J112" s="21">
        <f>E112*I112</f>
        <v>0</v>
      </c>
      <c r="K112" s="21">
        <f>G112*I112</f>
        <v>0</v>
      </c>
      <c r="L112" s="38">
        <f>+H112*I112</f>
        <v>0</v>
      </c>
    </row>
    <row r="113" spans="1:12" ht="15" thickBot="1">
      <c r="A113" s="379" t="s">
        <v>66</v>
      </c>
      <c r="B113" s="380"/>
      <c r="C113" s="380"/>
      <c r="D113" s="380"/>
      <c r="E113" s="380"/>
      <c r="F113" s="380"/>
      <c r="G113" s="380"/>
      <c r="H113" s="380"/>
      <c r="I113" s="380"/>
      <c r="J113" s="39">
        <f>J112</f>
        <v>0</v>
      </c>
      <c r="K113" s="67">
        <f>K112</f>
        <v>0</v>
      </c>
      <c r="L113" s="45">
        <f>SUM(L112:L112)</f>
        <v>0</v>
      </c>
    </row>
    <row r="114" spans="1:12">
      <c r="A114" s="19">
        <v>16</v>
      </c>
      <c r="B114" s="41" t="s">
        <v>187</v>
      </c>
      <c r="C114" s="41"/>
      <c r="D114" s="19"/>
      <c r="E114" s="394"/>
      <c r="F114" s="395"/>
      <c r="G114" s="42"/>
      <c r="H114" s="42"/>
      <c r="I114" s="68"/>
      <c r="J114" s="68"/>
      <c r="K114" s="68"/>
      <c r="L114" s="44"/>
    </row>
    <row r="115" spans="1:12">
      <c r="A115" s="19" t="s">
        <v>188</v>
      </c>
      <c r="B115" s="18" t="s">
        <v>189</v>
      </c>
      <c r="C115" s="18"/>
      <c r="D115" s="19" t="s">
        <v>16</v>
      </c>
      <c r="E115" s="386">
        <v>216</v>
      </c>
      <c r="F115" s="387"/>
      <c r="G115" s="48">
        <f>E115</f>
        <v>216</v>
      </c>
      <c r="H115" s="37">
        <f>+E115+G115</f>
        <v>432</v>
      </c>
      <c r="I115" s="69"/>
      <c r="J115" s="21">
        <f>E115*I115</f>
        <v>0</v>
      </c>
      <c r="K115" s="21">
        <f>G115*I115</f>
        <v>0</v>
      </c>
      <c r="L115" s="38">
        <f>+H115*I115</f>
        <v>0</v>
      </c>
    </row>
    <row r="116" spans="1:12">
      <c r="A116" s="19" t="s">
        <v>190</v>
      </c>
      <c r="B116" s="18" t="s">
        <v>191</v>
      </c>
      <c r="C116" s="18"/>
      <c r="D116" s="19" t="s">
        <v>24</v>
      </c>
      <c r="E116" s="386">
        <v>216</v>
      </c>
      <c r="F116" s="387"/>
      <c r="G116" s="48">
        <f>E116</f>
        <v>216</v>
      </c>
      <c r="H116" s="37">
        <f>+E116+G116</f>
        <v>432</v>
      </c>
      <c r="I116" s="69"/>
      <c r="J116" s="21">
        <f>E116*I116</f>
        <v>0</v>
      </c>
      <c r="K116" s="21">
        <f>G116*I116</f>
        <v>0</v>
      </c>
      <c r="L116" s="38">
        <f>+H116*I116</f>
        <v>0</v>
      </c>
    </row>
    <row r="117" spans="1:12">
      <c r="A117" s="19" t="s">
        <v>192</v>
      </c>
      <c r="B117" s="18" t="s">
        <v>193</v>
      </c>
      <c r="C117" s="18"/>
      <c r="D117" s="19" t="s">
        <v>24</v>
      </c>
      <c r="E117" s="386">
        <v>125</v>
      </c>
      <c r="F117" s="387"/>
      <c r="G117" s="48">
        <f>E117</f>
        <v>125</v>
      </c>
      <c r="H117" s="37">
        <f>+E117+G117</f>
        <v>250</v>
      </c>
      <c r="I117" s="70"/>
      <c r="J117" s="21">
        <f>E117*I117</f>
        <v>0</v>
      </c>
      <c r="K117" s="21">
        <f>G117*I117</f>
        <v>0</v>
      </c>
      <c r="L117" s="38">
        <f>+H117*I117</f>
        <v>0</v>
      </c>
    </row>
    <row r="118" spans="1:12">
      <c r="A118" s="19" t="s">
        <v>194</v>
      </c>
      <c r="B118" s="18" t="s">
        <v>195</v>
      </c>
      <c r="C118" s="18"/>
      <c r="D118" s="19" t="s">
        <v>24</v>
      </c>
      <c r="E118" s="386">
        <v>110</v>
      </c>
      <c r="F118" s="387"/>
      <c r="G118" s="48">
        <f>E118</f>
        <v>110</v>
      </c>
      <c r="H118" s="37">
        <f>+E118+G118</f>
        <v>220</v>
      </c>
      <c r="I118" s="70"/>
      <c r="J118" s="21">
        <f>E118*I118</f>
        <v>0</v>
      </c>
      <c r="K118" s="21">
        <f>G118*I118</f>
        <v>0</v>
      </c>
      <c r="L118" s="38">
        <f>+H118*I118</f>
        <v>0</v>
      </c>
    </row>
    <row r="119" spans="1:12" ht="15" thickBot="1">
      <c r="A119" s="19" t="s">
        <v>196</v>
      </c>
      <c r="B119" s="18" t="s">
        <v>197</v>
      </c>
      <c r="C119" s="18"/>
      <c r="D119" s="19" t="s">
        <v>27</v>
      </c>
      <c r="E119" s="388">
        <v>115</v>
      </c>
      <c r="F119" s="389"/>
      <c r="G119" s="48">
        <f>E119</f>
        <v>115</v>
      </c>
      <c r="H119" s="37">
        <f>+E119+G119</f>
        <v>230</v>
      </c>
      <c r="I119" s="70"/>
      <c r="J119" s="21">
        <f>E119*I119</f>
        <v>0</v>
      </c>
      <c r="K119" s="21">
        <f>G119*I119</f>
        <v>0</v>
      </c>
      <c r="L119" s="38">
        <f>+H119*I119</f>
        <v>0</v>
      </c>
    </row>
    <row r="120" spans="1:12" ht="15" thickBot="1">
      <c r="A120" s="379" t="s">
        <v>66</v>
      </c>
      <c r="B120" s="380"/>
      <c r="C120" s="380"/>
      <c r="D120" s="380"/>
      <c r="E120" s="380"/>
      <c r="F120" s="380"/>
      <c r="G120" s="380"/>
      <c r="H120" s="380"/>
      <c r="I120" s="390"/>
      <c r="J120" s="63">
        <f>SUM(J115:J119)</f>
        <v>0</v>
      </c>
      <c r="K120" s="39">
        <f>SUM(K115:K119)</f>
        <v>0</v>
      </c>
      <c r="L120" s="40">
        <f>SUM(L115:L119)</f>
        <v>0</v>
      </c>
    </row>
    <row r="121" spans="1:12" ht="15" thickBot="1">
      <c r="A121" s="66">
        <v>17</v>
      </c>
      <c r="B121" s="41" t="s">
        <v>198</v>
      </c>
      <c r="C121" s="19"/>
      <c r="D121" s="71"/>
      <c r="E121" s="375"/>
      <c r="F121" s="376"/>
      <c r="G121" s="72"/>
      <c r="H121" s="72"/>
      <c r="I121" s="73"/>
      <c r="J121" s="73"/>
      <c r="K121" s="73"/>
      <c r="L121" s="72"/>
    </row>
    <row r="122" spans="1:12" ht="15" thickBot="1">
      <c r="A122" s="19">
        <v>17.100000000000001</v>
      </c>
      <c r="B122" s="18" t="s">
        <v>199</v>
      </c>
      <c r="C122" s="19"/>
      <c r="D122" s="71" t="s">
        <v>16</v>
      </c>
      <c r="E122" s="377">
        <f>'[2]PPTO INICIAL'!$D$120</f>
        <v>265.66800000000001</v>
      </c>
      <c r="F122" s="378"/>
      <c r="G122" s="48">
        <f>E122</f>
        <v>265.66800000000001</v>
      </c>
      <c r="H122" s="74"/>
      <c r="I122" s="75"/>
      <c r="J122" s="30">
        <f>E122*I122</f>
        <v>0</v>
      </c>
      <c r="K122" s="30">
        <f>G122*I122</f>
        <v>0</v>
      </c>
      <c r="L122" s="76"/>
    </row>
    <row r="123" spans="1:12" ht="15" thickBot="1">
      <c r="A123" s="379" t="s">
        <v>66</v>
      </c>
      <c r="B123" s="380"/>
      <c r="C123" s="380"/>
      <c r="D123" s="380"/>
      <c r="E123" s="380"/>
      <c r="F123" s="380"/>
      <c r="G123" s="380"/>
      <c r="H123" s="380"/>
      <c r="I123" s="380"/>
      <c r="J123" s="39">
        <f>J122</f>
        <v>0</v>
      </c>
      <c r="K123" s="39">
        <f>K122</f>
        <v>0</v>
      </c>
      <c r="L123" s="77">
        <f>K123+J123</f>
        <v>0</v>
      </c>
    </row>
    <row r="124" spans="1:12" ht="15" thickBot="1">
      <c r="A124" s="381" t="s">
        <v>200</v>
      </c>
      <c r="B124" s="381"/>
      <c r="C124" s="381"/>
      <c r="D124" s="381"/>
      <c r="E124" s="381"/>
      <c r="F124" s="381"/>
      <c r="G124" s="381"/>
      <c r="H124" s="381"/>
      <c r="I124" s="381"/>
      <c r="J124" s="78">
        <f>J123+J120+J113+J110+J102+J98+J92+J88+J75+J68+J59+J54+J49+J46+J42+J37+J32</f>
        <v>0</v>
      </c>
      <c r="K124" s="78">
        <f>K123+K120+K113+K110+K102+K98+K92+K88+K75+K68+K59+K49+K54+K46+K42+K37+K32</f>
        <v>0</v>
      </c>
      <c r="L124" s="79">
        <f>K124+J124</f>
        <v>0</v>
      </c>
    </row>
    <row r="125" spans="1:12" ht="36.6" customHeight="1" thickBot="1">
      <c r="A125" s="382" t="s">
        <v>201</v>
      </c>
      <c r="B125" s="383"/>
      <c r="C125" s="383"/>
      <c r="D125" s="383"/>
      <c r="E125" s="383"/>
      <c r="F125" s="383"/>
      <c r="G125" s="383"/>
      <c r="H125" s="383"/>
      <c r="I125" s="383"/>
      <c r="J125" s="383"/>
      <c r="K125" s="383"/>
      <c r="L125" s="383"/>
    </row>
    <row r="126" spans="1:12">
      <c r="A126" s="384" t="s">
        <v>202</v>
      </c>
      <c r="B126" s="385"/>
      <c r="C126" s="385"/>
      <c r="D126" s="385"/>
      <c r="E126" s="385"/>
      <c r="F126" s="385"/>
      <c r="G126" s="385"/>
      <c r="H126" s="385"/>
      <c r="I126" s="385"/>
      <c r="J126" s="385"/>
      <c r="K126" s="385"/>
      <c r="L126" s="385"/>
    </row>
    <row r="127" spans="1:12">
      <c r="A127" s="80">
        <v>18</v>
      </c>
      <c r="B127" s="81" t="s">
        <v>203</v>
      </c>
      <c r="C127" s="81"/>
      <c r="D127" s="82"/>
      <c r="E127" s="369"/>
      <c r="F127" s="370"/>
      <c r="G127" s="83"/>
      <c r="H127" s="83"/>
      <c r="I127" s="84"/>
      <c r="J127" s="84"/>
      <c r="K127" s="84"/>
      <c r="L127" s="83"/>
    </row>
    <row r="128" spans="1:12" ht="28.8">
      <c r="A128" s="85"/>
      <c r="B128" s="86" t="s">
        <v>204</v>
      </c>
      <c r="C128" s="86"/>
      <c r="D128" s="87"/>
      <c r="E128" s="369"/>
      <c r="F128" s="370"/>
      <c r="G128" s="83"/>
      <c r="H128" s="83"/>
      <c r="I128" s="84"/>
      <c r="J128" s="84"/>
      <c r="K128" s="84"/>
      <c r="L128" s="83"/>
    </row>
    <row r="129" spans="1:12">
      <c r="A129" s="85" t="s">
        <v>205</v>
      </c>
      <c r="B129" s="83" t="s">
        <v>206</v>
      </c>
      <c r="C129" s="83"/>
      <c r="D129" s="82" t="s">
        <v>27</v>
      </c>
      <c r="E129" s="369">
        <v>11</v>
      </c>
      <c r="F129" s="370"/>
      <c r="G129" s="85">
        <f t="shared" ref="G129:G134" si="20">E129</f>
        <v>11</v>
      </c>
      <c r="H129" s="88">
        <f t="shared" ref="H129:H134" si="21">+E129+G129</f>
        <v>22</v>
      </c>
      <c r="I129" s="84"/>
      <c r="J129" s="21">
        <f t="shared" ref="J129:J134" si="22">E129*I129</f>
        <v>0</v>
      </c>
      <c r="K129" s="21">
        <f t="shared" ref="K129:K134" si="23">G129*I129</f>
        <v>0</v>
      </c>
      <c r="L129" s="89">
        <f t="shared" ref="L129:L134" si="24">+H129*I129</f>
        <v>0</v>
      </c>
    </row>
    <row r="130" spans="1:12">
      <c r="A130" s="85" t="s">
        <v>207</v>
      </c>
      <c r="B130" s="90" t="s">
        <v>208</v>
      </c>
      <c r="C130" s="90"/>
      <c r="D130" s="82" t="s">
        <v>27</v>
      </c>
      <c r="E130" s="373">
        <v>2</v>
      </c>
      <c r="F130" s="374"/>
      <c r="G130" s="85">
        <f t="shared" si="20"/>
        <v>2</v>
      </c>
      <c r="H130" s="88">
        <f t="shared" si="21"/>
        <v>4</v>
      </c>
      <c r="I130" s="84"/>
      <c r="J130" s="21">
        <f t="shared" si="22"/>
        <v>0</v>
      </c>
      <c r="K130" s="21">
        <f t="shared" si="23"/>
        <v>0</v>
      </c>
      <c r="L130" s="89">
        <f t="shared" si="24"/>
        <v>0</v>
      </c>
    </row>
    <row r="131" spans="1:12">
      <c r="A131" s="85" t="s">
        <v>209</v>
      </c>
      <c r="B131" s="90" t="s">
        <v>210</v>
      </c>
      <c r="C131" s="90"/>
      <c r="D131" s="82" t="s">
        <v>27</v>
      </c>
      <c r="E131" s="373">
        <v>6</v>
      </c>
      <c r="F131" s="374"/>
      <c r="G131" s="85">
        <f t="shared" si="20"/>
        <v>6</v>
      </c>
      <c r="H131" s="88">
        <f t="shared" si="21"/>
        <v>12</v>
      </c>
      <c r="I131" s="84"/>
      <c r="J131" s="21">
        <f t="shared" si="22"/>
        <v>0</v>
      </c>
      <c r="K131" s="21">
        <f t="shared" si="23"/>
        <v>0</v>
      </c>
      <c r="L131" s="89">
        <f t="shared" si="24"/>
        <v>0</v>
      </c>
    </row>
    <row r="132" spans="1:12">
      <c r="A132" s="85" t="s">
        <v>211</v>
      </c>
      <c r="B132" s="90" t="s">
        <v>212</v>
      </c>
      <c r="C132" s="90"/>
      <c r="D132" s="82" t="s">
        <v>27</v>
      </c>
      <c r="E132" s="373">
        <v>8</v>
      </c>
      <c r="F132" s="374"/>
      <c r="G132" s="85">
        <f t="shared" si="20"/>
        <v>8</v>
      </c>
      <c r="H132" s="88">
        <f t="shared" si="21"/>
        <v>16</v>
      </c>
      <c r="I132" s="84"/>
      <c r="J132" s="21">
        <f t="shared" si="22"/>
        <v>0</v>
      </c>
      <c r="K132" s="21">
        <f t="shared" si="23"/>
        <v>0</v>
      </c>
      <c r="L132" s="89">
        <f t="shared" si="24"/>
        <v>0</v>
      </c>
    </row>
    <row r="133" spans="1:12">
      <c r="A133" s="85" t="s">
        <v>213</v>
      </c>
      <c r="B133" s="90" t="s">
        <v>214</v>
      </c>
      <c r="C133" s="90"/>
      <c r="D133" s="82" t="s">
        <v>27</v>
      </c>
      <c r="E133" s="369">
        <v>0</v>
      </c>
      <c r="F133" s="370"/>
      <c r="G133" s="85">
        <f t="shared" si="20"/>
        <v>0</v>
      </c>
      <c r="H133" s="88">
        <f t="shared" si="21"/>
        <v>0</v>
      </c>
      <c r="I133" s="84"/>
      <c r="J133" s="21">
        <f t="shared" si="22"/>
        <v>0</v>
      </c>
      <c r="K133" s="21">
        <f t="shared" si="23"/>
        <v>0</v>
      </c>
      <c r="L133" s="89">
        <f t="shared" si="24"/>
        <v>0</v>
      </c>
    </row>
    <row r="134" spans="1:12" ht="15" thickBot="1">
      <c r="A134" s="85" t="s">
        <v>215</v>
      </c>
      <c r="B134" s="90" t="s">
        <v>216</v>
      </c>
      <c r="C134" s="90"/>
      <c r="D134" s="82" t="s">
        <v>27</v>
      </c>
      <c r="E134" s="371">
        <v>2</v>
      </c>
      <c r="F134" s="372"/>
      <c r="G134" s="85">
        <f t="shared" si="20"/>
        <v>2</v>
      </c>
      <c r="H134" s="88">
        <f t="shared" si="21"/>
        <v>4</v>
      </c>
      <c r="I134" s="84"/>
      <c r="J134" s="21">
        <f t="shared" si="22"/>
        <v>0</v>
      </c>
      <c r="K134" s="21">
        <f t="shared" si="23"/>
        <v>0</v>
      </c>
      <c r="L134" s="89">
        <f t="shared" si="24"/>
        <v>0</v>
      </c>
    </row>
    <row r="135" spans="1:12" ht="13.5" customHeight="1" thickBot="1">
      <c r="A135" s="324" t="s">
        <v>66</v>
      </c>
      <c r="B135" s="325"/>
      <c r="C135" s="325"/>
      <c r="D135" s="325"/>
      <c r="E135" s="325"/>
      <c r="F135" s="325"/>
      <c r="G135" s="325"/>
      <c r="H135" s="325"/>
      <c r="I135" s="326"/>
      <c r="J135" s="91">
        <f>SUM(J129:J134)</f>
        <v>0</v>
      </c>
      <c r="K135" s="92">
        <f>SUM(K129:K134)</f>
        <v>0</v>
      </c>
      <c r="L135" s="93">
        <f>L134+L133+L132+L131+L130+L129</f>
        <v>0</v>
      </c>
    </row>
    <row r="136" spans="1:12">
      <c r="A136" s="94">
        <v>19</v>
      </c>
      <c r="B136" s="95" t="s">
        <v>217</v>
      </c>
      <c r="C136" s="96"/>
      <c r="D136" s="97"/>
      <c r="E136" s="96"/>
      <c r="F136" s="96"/>
      <c r="G136" s="96"/>
      <c r="H136" s="96"/>
      <c r="I136" s="98"/>
      <c r="J136" s="98"/>
      <c r="K136" s="98"/>
      <c r="L136" s="99"/>
    </row>
    <row r="137" spans="1:12">
      <c r="A137" s="66" t="s">
        <v>218</v>
      </c>
      <c r="B137" s="90" t="s">
        <v>219</v>
      </c>
      <c r="C137" s="82" t="s">
        <v>220</v>
      </c>
      <c r="D137" s="82" t="s">
        <v>221</v>
      </c>
      <c r="E137" s="369">
        <f>+'[3]PPTO COSTADO NORTE'!$F$29</f>
        <v>22.5</v>
      </c>
      <c r="F137" s="370"/>
      <c r="G137" s="71">
        <v>22.5</v>
      </c>
      <c r="H137" s="71">
        <f>G137+E137</f>
        <v>45</v>
      </c>
      <c r="I137" s="68"/>
      <c r="J137" s="21">
        <f t="shared" ref="J137:J150" si="25">E137*I137</f>
        <v>0</v>
      </c>
      <c r="K137" s="21">
        <f t="shared" ref="K137:K150" si="26">G137*I137</f>
        <v>0</v>
      </c>
      <c r="L137" s="100">
        <f>I137*H137</f>
        <v>0</v>
      </c>
    </row>
    <row r="138" spans="1:12">
      <c r="A138" s="66" t="s">
        <v>222</v>
      </c>
      <c r="B138" s="90" t="s">
        <v>223</v>
      </c>
      <c r="C138" s="82" t="s">
        <v>220</v>
      </c>
      <c r="D138" s="82" t="s">
        <v>224</v>
      </c>
      <c r="E138" s="369">
        <f>+'[3]PPTO COSTADO NORTE'!$F$30</f>
        <v>19</v>
      </c>
      <c r="F138" s="370"/>
      <c r="G138" s="71">
        <v>19</v>
      </c>
      <c r="H138" s="71">
        <f t="shared" ref="H138:H148" si="27">G138+E138</f>
        <v>38</v>
      </c>
      <c r="I138" s="68"/>
      <c r="J138" s="21">
        <f t="shared" si="25"/>
        <v>0</v>
      </c>
      <c r="K138" s="21">
        <f t="shared" si="26"/>
        <v>0</v>
      </c>
      <c r="L138" s="100">
        <f t="shared" ref="L138:L150" si="28">I138*H138</f>
        <v>0</v>
      </c>
    </row>
    <row r="139" spans="1:12">
      <c r="A139" s="66" t="s">
        <v>225</v>
      </c>
      <c r="B139" s="90" t="s">
        <v>226</v>
      </c>
      <c r="C139" s="82" t="s">
        <v>227</v>
      </c>
      <c r="D139" s="82" t="s">
        <v>221</v>
      </c>
      <c r="E139" s="369">
        <f>+'[3]PPTO COSTADO NORTE'!$F$31</f>
        <v>4.5</v>
      </c>
      <c r="F139" s="370"/>
      <c r="G139" s="71">
        <v>4.5</v>
      </c>
      <c r="H139" s="71">
        <f t="shared" si="27"/>
        <v>9</v>
      </c>
      <c r="I139" s="68"/>
      <c r="J139" s="21">
        <f t="shared" si="25"/>
        <v>0</v>
      </c>
      <c r="K139" s="21">
        <f t="shared" si="26"/>
        <v>0</v>
      </c>
      <c r="L139" s="100">
        <f t="shared" si="28"/>
        <v>0</v>
      </c>
    </row>
    <row r="140" spans="1:12">
      <c r="A140" s="66" t="s">
        <v>228</v>
      </c>
      <c r="B140" s="90" t="s">
        <v>229</v>
      </c>
      <c r="C140" s="82" t="s">
        <v>227</v>
      </c>
      <c r="D140" s="82" t="s">
        <v>224</v>
      </c>
      <c r="E140" s="369">
        <f>+'[3]PPTO COSTADO NORTE'!$F$32</f>
        <v>9</v>
      </c>
      <c r="F140" s="370"/>
      <c r="G140" s="71">
        <v>9</v>
      </c>
      <c r="H140" s="71">
        <f t="shared" si="27"/>
        <v>18</v>
      </c>
      <c r="I140" s="68"/>
      <c r="J140" s="21">
        <f t="shared" si="25"/>
        <v>0</v>
      </c>
      <c r="K140" s="21">
        <f t="shared" si="26"/>
        <v>0</v>
      </c>
      <c r="L140" s="100">
        <f t="shared" si="28"/>
        <v>0</v>
      </c>
    </row>
    <row r="141" spans="1:12" ht="13.5" customHeight="1">
      <c r="A141" s="66" t="s">
        <v>230</v>
      </c>
      <c r="B141" s="90" t="s">
        <v>231</v>
      </c>
      <c r="C141" s="82" t="s">
        <v>232</v>
      </c>
      <c r="D141" s="82" t="s">
        <v>221</v>
      </c>
      <c r="E141" s="369">
        <f>+'[3]PPTO COSTADO NORTE'!$F$33</f>
        <v>53.5</v>
      </c>
      <c r="F141" s="370"/>
      <c r="G141" s="71">
        <v>53.5</v>
      </c>
      <c r="H141" s="71">
        <f t="shared" si="27"/>
        <v>107</v>
      </c>
      <c r="I141" s="68"/>
      <c r="J141" s="21">
        <f t="shared" si="25"/>
        <v>0</v>
      </c>
      <c r="K141" s="21">
        <f t="shared" si="26"/>
        <v>0</v>
      </c>
      <c r="L141" s="100">
        <f t="shared" si="28"/>
        <v>0</v>
      </c>
    </row>
    <row r="142" spans="1:12">
      <c r="A142" s="66" t="s">
        <v>233</v>
      </c>
      <c r="B142" s="90" t="s">
        <v>234</v>
      </c>
      <c r="C142" s="82" t="s">
        <v>232</v>
      </c>
      <c r="D142" s="82" t="s">
        <v>224</v>
      </c>
      <c r="E142" s="369">
        <f>+'[3]PPTO COSTADO NORTE'!$F$34</f>
        <v>46</v>
      </c>
      <c r="F142" s="370"/>
      <c r="G142" s="71">
        <v>46</v>
      </c>
      <c r="H142" s="71">
        <f t="shared" si="27"/>
        <v>92</v>
      </c>
      <c r="I142" s="68"/>
      <c r="J142" s="21">
        <f t="shared" si="25"/>
        <v>0</v>
      </c>
      <c r="K142" s="21">
        <f t="shared" si="26"/>
        <v>0</v>
      </c>
      <c r="L142" s="100">
        <f t="shared" si="28"/>
        <v>0</v>
      </c>
    </row>
    <row r="143" spans="1:12">
      <c r="A143" s="66" t="s">
        <v>235</v>
      </c>
      <c r="B143" s="90" t="s">
        <v>236</v>
      </c>
      <c r="C143" s="82" t="s">
        <v>237</v>
      </c>
      <c r="D143" s="82" t="s">
        <v>221</v>
      </c>
      <c r="E143" s="369">
        <f>+'[3]PPTO COSTADO NORTE'!$F$35</f>
        <v>5</v>
      </c>
      <c r="F143" s="370"/>
      <c r="G143" s="71">
        <v>5</v>
      </c>
      <c r="H143" s="71">
        <f t="shared" si="27"/>
        <v>10</v>
      </c>
      <c r="I143" s="68"/>
      <c r="J143" s="21">
        <f t="shared" si="25"/>
        <v>0</v>
      </c>
      <c r="K143" s="21">
        <f t="shared" si="26"/>
        <v>0</v>
      </c>
      <c r="L143" s="100">
        <f t="shared" si="28"/>
        <v>0</v>
      </c>
    </row>
    <row r="144" spans="1:12">
      <c r="A144" s="66" t="s">
        <v>238</v>
      </c>
      <c r="B144" s="90" t="s">
        <v>239</v>
      </c>
      <c r="C144" s="82" t="s">
        <v>237</v>
      </c>
      <c r="D144" s="82" t="s">
        <v>224</v>
      </c>
      <c r="E144" s="369">
        <f>+'[3]PPTO COSTADO NORTE'!$F$36</f>
        <v>7</v>
      </c>
      <c r="F144" s="370"/>
      <c r="G144" s="71">
        <v>7</v>
      </c>
      <c r="H144" s="71">
        <f t="shared" si="27"/>
        <v>14</v>
      </c>
      <c r="I144" s="68"/>
      <c r="J144" s="21">
        <f t="shared" si="25"/>
        <v>0</v>
      </c>
      <c r="K144" s="21">
        <f t="shared" si="26"/>
        <v>0</v>
      </c>
      <c r="L144" s="100">
        <f t="shared" si="28"/>
        <v>0</v>
      </c>
    </row>
    <row r="145" spans="1:13">
      <c r="A145" s="66" t="s">
        <v>240</v>
      </c>
      <c r="B145" s="90" t="s">
        <v>241</v>
      </c>
      <c r="C145" s="82" t="s">
        <v>242</v>
      </c>
      <c r="D145" s="82" t="s">
        <v>221</v>
      </c>
      <c r="E145" s="369">
        <f>+'[3]PPTO COSTADO NORTE'!$F$37</f>
        <v>4.5</v>
      </c>
      <c r="F145" s="370"/>
      <c r="G145" s="71">
        <v>4.5</v>
      </c>
      <c r="H145" s="71">
        <f t="shared" si="27"/>
        <v>9</v>
      </c>
      <c r="I145" s="68"/>
      <c r="J145" s="21">
        <f t="shared" si="25"/>
        <v>0</v>
      </c>
      <c r="K145" s="21">
        <f t="shared" si="26"/>
        <v>0</v>
      </c>
      <c r="L145" s="100">
        <f t="shared" si="28"/>
        <v>0</v>
      </c>
    </row>
    <row r="146" spans="1:13">
      <c r="A146" s="66" t="s">
        <v>243</v>
      </c>
      <c r="B146" s="90" t="s">
        <v>244</v>
      </c>
      <c r="C146" s="82" t="s">
        <v>242</v>
      </c>
      <c r="D146" s="82" t="s">
        <v>224</v>
      </c>
      <c r="E146" s="369">
        <f>+'[3]PPTO COSTADO NORTE'!$F$38</f>
        <v>7</v>
      </c>
      <c r="F146" s="370"/>
      <c r="G146" s="71">
        <v>7</v>
      </c>
      <c r="H146" s="71">
        <f t="shared" si="27"/>
        <v>14</v>
      </c>
      <c r="I146" s="68"/>
      <c r="J146" s="21">
        <f t="shared" si="25"/>
        <v>0</v>
      </c>
      <c r="K146" s="21">
        <f t="shared" si="26"/>
        <v>0</v>
      </c>
      <c r="L146" s="100">
        <f t="shared" si="28"/>
        <v>0</v>
      </c>
    </row>
    <row r="147" spans="1:13">
      <c r="A147" s="66" t="s">
        <v>245</v>
      </c>
      <c r="B147" s="90" t="s">
        <v>236</v>
      </c>
      <c r="C147" s="82" t="s">
        <v>246</v>
      </c>
      <c r="D147" s="82" t="s">
        <v>221</v>
      </c>
      <c r="E147" s="369">
        <f>+'[3]PPTO COSTADO NORTE'!$F$39</f>
        <v>1</v>
      </c>
      <c r="F147" s="370"/>
      <c r="G147" s="71">
        <v>1</v>
      </c>
      <c r="H147" s="71">
        <f t="shared" si="27"/>
        <v>2</v>
      </c>
      <c r="I147" s="68"/>
      <c r="J147" s="21">
        <f t="shared" si="25"/>
        <v>0</v>
      </c>
      <c r="K147" s="21">
        <f t="shared" si="26"/>
        <v>0</v>
      </c>
      <c r="L147" s="100">
        <f t="shared" si="28"/>
        <v>0</v>
      </c>
    </row>
    <row r="148" spans="1:13">
      <c r="A148" s="66" t="s">
        <v>247</v>
      </c>
      <c r="B148" s="90" t="s">
        <v>239</v>
      </c>
      <c r="C148" s="82" t="s">
        <v>246</v>
      </c>
      <c r="D148" s="82" t="s">
        <v>224</v>
      </c>
      <c r="E148" s="369">
        <f>+'[3]PPTO COSTADO NORTE'!$F$40</f>
        <v>4</v>
      </c>
      <c r="F148" s="370"/>
      <c r="G148" s="71">
        <v>4</v>
      </c>
      <c r="H148" s="71">
        <f t="shared" si="27"/>
        <v>8</v>
      </c>
      <c r="I148" s="68"/>
      <c r="J148" s="21">
        <f t="shared" si="25"/>
        <v>0</v>
      </c>
      <c r="K148" s="21">
        <f t="shared" si="26"/>
        <v>0</v>
      </c>
      <c r="L148" s="100">
        <f t="shared" si="28"/>
        <v>0</v>
      </c>
    </row>
    <row r="149" spans="1:13">
      <c r="A149" s="66" t="s">
        <v>248</v>
      </c>
      <c r="B149" s="90" t="s">
        <v>249</v>
      </c>
      <c r="C149" s="82" t="s">
        <v>250</v>
      </c>
      <c r="D149" s="82" t="s">
        <v>221</v>
      </c>
      <c r="E149" s="369">
        <v>0</v>
      </c>
      <c r="F149" s="370"/>
      <c r="G149" s="71">
        <v>0</v>
      </c>
      <c r="H149" s="71">
        <v>0</v>
      </c>
      <c r="I149" s="68"/>
      <c r="J149" s="21">
        <f t="shared" si="25"/>
        <v>0</v>
      </c>
      <c r="K149" s="21">
        <f t="shared" si="26"/>
        <v>0</v>
      </c>
      <c r="L149" s="100">
        <f t="shared" si="28"/>
        <v>0</v>
      </c>
    </row>
    <row r="150" spans="1:13" ht="15" thickBot="1">
      <c r="A150" s="66" t="s">
        <v>251</v>
      </c>
      <c r="B150" s="90" t="s">
        <v>244</v>
      </c>
      <c r="C150" s="82" t="s">
        <v>250</v>
      </c>
      <c r="D150" s="82" t="s">
        <v>224</v>
      </c>
      <c r="E150" s="369">
        <v>0</v>
      </c>
      <c r="F150" s="370"/>
      <c r="G150" s="71">
        <v>0</v>
      </c>
      <c r="H150" s="71">
        <v>0</v>
      </c>
      <c r="I150" s="68"/>
      <c r="J150" s="21">
        <f t="shared" si="25"/>
        <v>0</v>
      </c>
      <c r="K150" s="21">
        <f t="shared" si="26"/>
        <v>0</v>
      </c>
      <c r="L150" s="100">
        <f t="shared" si="28"/>
        <v>0</v>
      </c>
    </row>
    <row r="151" spans="1:13" ht="15" thickBot="1">
      <c r="A151" s="324" t="s">
        <v>66</v>
      </c>
      <c r="B151" s="325"/>
      <c r="C151" s="325"/>
      <c r="D151" s="325"/>
      <c r="E151" s="325"/>
      <c r="F151" s="325"/>
      <c r="G151" s="325"/>
      <c r="H151" s="325"/>
      <c r="I151" s="326"/>
      <c r="J151" s="92">
        <f>SUM(J137:J150)</f>
        <v>0</v>
      </c>
      <c r="K151" s="92">
        <f>SUM(K137:K150)</f>
        <v>0</v>
      </c>
      <c r="L151" s="93">
        <f>L150+L149+L148+L147+L146+L145+L144+L143+L142+L141+L140+L139+L138+L137</f>
        <v>0</v>
      </c>
      <c r="M151" s="34"/>
    </row>
    <row r="152" spans="1:13">
      <c r="A152" s="94">
        <v>20</v>
      </c>
      <c r="B152" s="95" t="s">
        <v>252</v>
      </c>
      <c r="C152" s="96"/>
      <c r="D152" s="97"/>
      <c r="E152" s="96"/>
      <c r="F152" s="96"/>
      <c r="G152" s="96"/>
      <c r="H152" s="96"/>
      <c r="I152" s="98"/>
      <c r="J152" s="98"/>
      <c r="K152" s="98"/>
      <c r="L152" s="99"/>
    </row>
    <row r="153" spans="1:13">
      <c r="A153" s="66" t="s">
        <v>253</v>
      </c>
      <c r="B153" s="90" t="s">
        <v>254</v>
      </c>
      <c r="C153" s="82" t="s">
        <v>232</v>
      </c>
      <c r="D153" s="82" t="s">
        <v>24</v>
      </c>
      <c r="E153" s="359">
        <f>'[3]PPTO COSTADO NORTE'!$F$46</f>
        <v>10.5</v>
      </c>
      <c r="F153" s="360"/>
      <c r="G153" s="42">
        <v>10.5</v>
      </c>
      <c r="H153" s="42">
        <f>G153+E153</f>
        <v>21</v>
      </c>
      <c r="I153" s="68"/>
      <c r="J153" s="21">
        <f>E153*I153</f>
        <v>0</v>
      </c>
      <c r="K153" s="21">
        <f>G153*I153</f>
        <v>0</v>
      </c>
      <c r="L153" s="100">
        <f>I153*H153</f>
        <v>0</v>
      </c>
    </row>
    <row r="154" spans="1:13">
      <c r="A154" s="66" t="s">
        <v>255</v>
      </c>
      <c r="B154" s="90" t="s">
        <v>256</v>
      </c>
      <c r="C154" s="82" t="s">
        <v>232</v>
      </c>
      <c r="D154" s="82" t="s">
        <v>27</v>
      </c>
      <c r="E154" s="359">
        <f>'[3]PPTO COSTADO NORTE'!$F$47</f>
        <v>32</v>
      </c>
      <c r="F154" s="360"/>
      <c r="G154" s="42">
        <v>32</v>
      </c>
      <c r="H154" s="42">
        <f>G154+E154</f>
        <v>64</v>
      </c>
      <c r="I154" s="68"/>
      <c r="J154" s="21">
        <f>E154*I154</f>
        <v>0</v>
      </c>
      <c r="K154" s="21">
        <f>G154*I154</f>
        <v>0</v>
      </c>
      <c r="L154" s="100">
        <f>I154*H154</f>
        <v>0</v>
      </c>
    </row>
    <row r="155" spans="1:13">
      <c r="A155" s="66" t="s">
        <v>257</v>
      </c>
      <c r="B155" s="90" t="s">
        <v>258</v>
      </c>
      <c r="C155" s="82" t="s">
        <v>220</v>
      </c>
      <c r="D155" s="82" t="s">
        <v>24</v>
      </c>
      <c r="E155" s="359">
        <f>'[3]PPTO COSTADO NORTE'!$F$48</f>
        <v>19</v>
      </c>
      <c r="F155" s="360"/>
      <c r="G155" s="42">
        <v>19</v>
      </c>
      <c r="H155" s="42">
        <f>G155+E155</f>
        <v>38</v>
      </c>
      <c r="I155" s="68"/>
      <c r="J155" s="21">
        <f>E155*I155</f>
        <v>0</v>
      </c>
      <c r="K155" s="21">
        <f>G155*I155</f>
        <v>0</v>
      </c>
      <c r="L155" s="100">
        <f>I155*H155</f>
        <v>0</v>
      </c>
    </row>
    <row r="156" spans="1:13" ht="15" thickBot="1">
      <c r="A156" s="66" t="s">
        <v>259</v>
      </c>
      <c r="B156" s="90" t="s">
        <v>256</v>
      </c>
      <c r="C156" s="82" t="s">
        <v>220</v>
      </c>
      <c r="D156" s="82" t="s">
        <v>27</v>
      </c>
      <c r="E156" s="359">
        <f>'[3]PPTO COSTADO NORTE'!$F$49</f>
        <v>8</v>
      </c>
      <c r="F156" s="360"/>
      <c r="G156" s="42">
        <v>8</v>
      </c>
      <c r="H156" s="42">
        <f>G156+E156</f>
        <v>16</v>
      </c>
      <c r="I156" s="68"/>
      <c r="J156" s="21">
        <f>E156*I156</f>
        <v>0</v>
      </c>
      <c r="K156" s="21">
        <f>G156*I156</f>
        <v>0</v>
      </c>
      <c r="L156" s="100">
        <f>I156*H156</f>
        <v>0</v>
      </c>
    </row>
    <row r="157" spans="1:13" ht="15" customHeight="1" thickBot="1">
      <c r="A157" s="324" t="s">
        <v>66</v>
      </c>
      <c r="B157" s="325"/>
      <c r="C157" s="325"/>
      <c r="D157" s="325"/>
      <c r="E157" s="325"/>
      <c r="F157" s="325"/>
      <c r="G157" s="325"/>
      <c r="H157" s="325"/>
      <c r="I157" s="325"/>
      <c r="J157" s="92">
        <f>SUM(J153:J156)</f>
        <v>0</v>
      </c>
      <c r="K157" s="92">
        <f>SUM(K153:K156)</f>
        <v>0</v>
      </c>
      <c r="L157" s="101">
        <f>L156+L155+L154+L153</f>
        <v>0</v>
      </c>
    </row>
    <row r="158" spans="1:13">
      <c r="A158" s="94">
        <v>21</v>
      </c>
      <c r="B158" s="95" t="s">
        <v>260</v>
      </c>
      <c r="C158" s="96"/>
      <c r="D158" s="97"/>
      <c r="E158" s="96"/>
      <c r="F158" s="96"/>
      <c r="G158" s="96"/>
      <c r="H158" s="96"/>
      <c r="I158" s="98"/>
      <c r="J158" s="98"/>
      <c r="K158" s="98"/>
      <c r="L158" s="99"/>
    </row>
    <row r="159" spans="1:13">
      <c r="A159" s="66" t="s">
        <v>261</v>
      </c>
      <c r="B159" s="90" t="s">
        <v>262</v>
      </c>
      <c r="C159" s="82" t="s">
        <v>242</v>
      </c>
      <c r="D159" s="82" t="s">
        <v>27</v>
      </c>
      <c r="E159" s="359">
        <f>'[3]PPTO COSTADO NORTE'!$F$53</f>
        <v>1</v>
      </c>
      <c r="F159" s="360"/>
      <c r="G159" s="42">
        <f>'[3]PPTO COSTADO SUR'!$F$53</f>
        <v>1</v>
      </c>
      <c r="H159" s="42">
        <f>G159+E159</f>
        <v>2</v>
      </c>
      <c r="I159" s="68"/>
      <c r="J159" s="21">
        <f>E159*I159</f>
        <v>0</v>
      </c>
      <c r="K159" s="21">
        <f>G159*I159</f>
        <v>0</v>
      </c>
      <c r="L159" s="100">
        <f>I159*H159</f>
        <v>0</v>
      </c>
    </row>
    <row r="160" spans="1:13">
      <c r="A160" s="66" t="s">
        <v>263</v>
      </c>
      <c r="B160" s="90" t="s">
        <v>262</v>
      </c>
      <c r="C160" s="82" t="s">
        <v>220</v>
      </c>
      <c r="D160" s="82" t="s">
        <v>27</v>
      </c>
      <c r="E160" s="359">
        <f>'[3]PPTO COSTADO NORTE'!$F$54</f>
        <v>3</v>
      </c>
      <c r="F160" s="360"/>
      <c r="G160" s="42">
        <v>3</v>
      </c>
      <c r="H160" s="42">
        <f>G160+E160</f>
        <v>6</v>
      </c>
      <c r="I160" s="68"/>
      <c r="J160" s="21">
        <f>E160*I160</f>
        <v>0</v>
      </c>
      <c r="K160" s="21">
        <f>G160*I160</f>
        <v>0</v>
      </c>
      <c r="L160" s="100">
        <f>I160*H160</f>
        <v>0</v>
      </c>
    </row>
    <row r="161" spans="1:12">
      <c r="A161" s="66" t="s">
        <v>264</v>
      </c>
      <c r="B161" s="90" t="s">
        <v>262</v>
      </c>
      <c r="C161" s="82" t="s">
        <v>227</v>
      </c>
      <c r="D161" s="82" t="s">
        <v>27</v>
      </c>
      <c r="E161" s="359">
        <f>'[3]PPTO COSTADO NORTE'!$F$55</f>
        <v>2</v>
      </c>
      <c r="F161" s="360"/>
      <c r="G161" s="42">
        <v>2</v>
      </c>
      <c r="H161" s="42">
        <f>G161+E161</f>
        <v>4</v>
      </c>
      <c r="I161" s="68"/>
      <c r="J161" s="21">
        <f>E161*I161</f>
        <v>0</v>
      </c>
      <c r="K161" s="21">
        <f>G161*I161</f>
        <v>0</v>
      </c>
      <c r="L161" s="100">
        <f>I161*H161</f>
        <v>0</v>
      </c>
    </row>
    <row r="162" spans="1:12">
      <c r="A162" s="66" t="s">
        <v>265</v>
      </c>
      <c r="B162" s="90" t="s">
        <v>262</v>
      </c>
      <c r="C162" s="82" t="s">
        <v>232</v>
      </c>
      <c r="D162" s="82" t="s">
        <v>27</v>
      </c>
      <c r="E162" s="359">
        <f>'[3]PPTO COSTADO NORTE'!$F$56</f>
        <v>6</v>
      </c>
      <c r="F162" s="360"/>
      <c r="G162" s="42">
        <v>6</v>
      </c>
      <c r="H162" s="42">
        <f>G162+E162</f>
        <v>12</v>
      </c>
      <c r="I162" s="68"/>
      <c r="J162" s="21">
        <f>E162*I162</f>
        <v>0</v>
      </c>
      <c r="K162" s="21">
        <f>G162*I162</f>
        <v>0</v>
      </c>
      <c r="L162" s="100">
        <f>I162*H162</f>
        <v>0</v>
      </c>
    </row>
    <row r="163" spans="1:12" ht="15" thickBot="1">
      <c r="A163" s="66" t="s">
        <v>266</v>
      </c>
      <c r="B163" s="90" t="s">
        <v>267</v>
      </c>
      <c r="C163" s="82" t="s">
        <v>246</v>
      </c>
      <c r="D163" s="82" t="s">
        <v>27</v>
      </c>
      <c r="E163" s="359">
        <f>'[3]PPTO COSTADO NORTE'!$F$57</f>
        <v>3</v>
      </c>
      <c r="F163" s="360"/>
      <c r="G163" s="42">
        <v>3</v>
      </c>
      <c r="H163" s="42">
        <f>G163+E163</f>
        <v>6</v>
      </c>
      <c r="I163" s="68"/>
      <c r="J163" s="21">
        <f>E163*I163</f>
        <v>0</v>
      </c>
      <c r="K163" s="21">
        <f>G163*I163</f>
        <v>0</v>
      </c>
      <c r="L163" s="100">
        <f>I163*H163</f>
        <v>0</v>
      </c>
    </row>
    <row r="164" spans="1:12" ht="15" thickBot="1">
      <c r="A164" s="324" t="s">
        <v>66</v>
      </c>
      <c r="B164" s="325"/>
      <c r="C164" s="325"/>
      <c r="D164" s="325"/>
      <c r="E164" s="325"/>
      <c r="F164" s="325"/>
      <c r="G164" s="325"/>
      <c r="H164" s="325"/>
      <c r="I164" s="325"/>
      <c r="J164" s="92">
        <f>SUM(J159:J163)</f>
        <v>0</v>
      </c>
      <c r="K164" s="92">
        <f>SUM(K159:K163)</f>
        <v>0</v>
      </c>
      <c r="L164" s="101">
        <f>L163+L162+L161+L160+L159</f>
        <v>0</v>
      </c>
    </row>
    <row r="165" spans="1:12">
      <c r="A165" s="94">
        <v>22</v>
      </c>
      <c r="B165" s="95" t="s">
        <v>268</v>
      </c>
      <c r="C165" s="96"/>
      <c r="D165" s="97"/>
      <c r="E165" s="96"/>
      <c r="F165" s="96"/>
      <c r="G165" s="96"/>
      <c r="H165" s="96"/>
      <c r="I165" s="98"/>
      <c r="J165" s="98"/>
      <c r="K165" s="98"/>
      <c r="L165" s="99"/>
    </row>
    <row r="166" spans="1:12" ht="13.2" customHeight="1">
      <c r="A166" s="102"/>
      <c r="B166" s="103" t="s">
        <v>269</v>
      </c>
      <c r="C166" s="104"/>
      <c r="D166" s="105"/>
      <c r="E166" s="368"/>
      <c r="F166" s="368"/>
      <c r="G166" s="104"/>
      <c r="H166" s="104"/>
      <c r="I166" s="106"/>
      <c r="J166" s="106"/>
      <c r="K166" s="106"/>
      <c r="L166" s="107"/>
    </row>
    <row r="167" spans="1:12" ht="13.2" customHeight="1">
      <c r="A167" s="108"/>
      <c r="B167" s="109" t="s">
        <v>270</v>
      </c>
      <c r="C167" s="110"/>
      <c r="D167" s="82"/>
      <c r="E167" s="363"/>
      <c r="F167" s="364"/>
      <c r="G167" s="42"/>
      <c r="H167" s="42"/>
      <c r="I167" s="68"/>
      <c r="J167" s="21"/>
      <c r="K167" s="21"/>
      <c r="L167" s="44"/>
    </row>
    <row r="168" spans="1:12">
      <c r="A168" s="66" t="s">
        <v>271</v>
      </c>
      <c r="B168" s="90" t="s">
        <v>272</v>
      </c>
      <c r="C168" s="82" t="s">
        <v>220</v>
      </c>
      <c r="D168" s="111" t="s">
        <v>27</v>
      </c>
      <c r="E168" s="359">
        <f>11</f>
        <v>11</v>
      </c>
      <c r="F168" s="360"/>
      <c r="G168" s="42">
        <v>11</v>
      </c>
      <c r="H168" s="42">
        <f>G168+E168</f>
        <v>22</v>
      </c>
      <c r="I168" s="68"/>
      <c r="J168" s="21">
        <f>E168*I168</f>
        <v>0</v>
      </c>
      <c r="K168" s="25">
        <f>G168*I168</f>
        <v>0</v>
      </c>
      <c r="L168" s="100">
        <f>I168*H168</f>
        <v>0</v>
      </c>
    </row>
    <row r="169" spans="1:12">
      <c r="A169" s="66" t="s">
        <v>273</v>
      </c>
      <c r="B169" s="90" t="s">
        <v>274</v>
      </c>
      <c r="C169" s="82" t="s">
        <v>220</v>
      </c>
      <c r="D169" s="111" t="s">
        <v>27</v>
      </c>
      <c r="E169" s="359">
        <v>0</v>
      </c>
      <c r="F169" s="360"/>
      <c r="G169" s="42">
        <v>0</v>
      </c>
      <c r="H169" s="42">
        <f>G169+E169</f>
        <v>0</v>
      </c>
      <c r="I169" s="68"/>
      <c r="J169" s="21">
        <f>E169*I169</f>
        <v>0</v>
      </c>
      <c r="K169" s="25">
        <f>G169*I169</f>
        <v>0</v>
      </c>
      <c r="L169" s="100">
        <f>I169*H169</f>
        <v>0</v>
      </c>
    </row>
    <row r="170" spans="1:12" ht="15" thickBot="1">
      <c r="A170" s="66" t="s">
        <v>275</v>
      </c>
      <c r="B170" s="90" t="s">
        <v>276</v>
      </c>
      <c r="C170" s="82" t="s">
        <v>220</v>
      </c>
      <c r="D170" s="111" t="s">
        <v>27</v>
      </c>
      <c r="E170" s="359">
        <v>8</v>
      </c>
      <c r="F170" s="360"/>
      <c r="G170" s="42">
        <v>8</v>
      </c>
      <c r="H170" s="42">
        <f>G170+E170</f>
        <v>16</v>
      </c>
      <c r="I170" s="68"/>
      <c r="J170" s="21">
        <f>E170*I170</f>
        <v>0</v>
      </c>
      <c r="K170" s="25">
        <f>G170*I170</f>
        <v>0</v>
      </c>
      <c r="L170" s="100">
        <f>I170*H170</f>
        <v>0</v>
      </c>
    </row>
    <row r="171" spans="1:12" ht="15" thickBot="1">
      <c r="A171" s="324" t="s">
        <v>66</v>
      </c>
      <c r="B171" s="325"/>
      <c r="C171" s="325"/>
      <c r="D171" s="325"/>
      <c r="E171" s="325"/>
      <c r="F171" s="325"/>
      <c r="G171" s="325"/>
      <c r="H171" s="325"/>
      <c r="I171" s="325"/>
      <c r="J171" s="92">
        <f>SUM(J168:J170)</f>
        <v>0</v>
      </c>
      <c r="K171" s="92">
        <f>SUM(K168:K170)</f>
        <v>0</v>
      </c>
      <c r="L171" s="101">
        <f>L170+L169+L168</f>
        <v>0</v>
      </c>
    </row>
    <row r="172" spans="1:12" ht="13.2" customHeight="1">
      <c r="A172" s="112">
        <v>23</v>
      </c>
      <c r="B172" s="113" t="s">
        <v>277</v>
      </c>
      <c r="C172" s="114"/>
      <c r="D172" s="115"/>
      <c r="E172" s="114"/>
      <c r="F172" s="114"/>
      <c r="G172" s="114"/>
      <c r="H172" s="114"/>
      <c r="I172" s="116"/>
      <c r="J172" s="116"/>
      <c r="K172" s="116"/>
      <c r="L172" s="117"/>
    </row>
    <row r="173" spans="1:12" ht="13.2" customHeight="1">
      <c r="A173" s="108"/>
      <c r="B173" s="109" t="s">
        <v>278</v>
      </c>
      <c r="C173" s="110"/>
      <c r="D173" s="19"/>
      <c r="E173" s="363"/>
      <c r="F173" s="364"/>
      <c r="G173" s="42"/>
      <c r="H173" s="42"/>
      <c r="I173" s="68"/>
      <c r="J173" s="21"/>
      <c r="K173" s="21"/>
      <c r="L173" s="44"/>
    </row>
    <row r="174" spans="1:12">
      <c r="A174" s="66" t="s">
        <v>279</v>
      </c>
      <c r="B174" s="90" t="s">
        <v>280</v>
      </c>
      <c r="C174" s="118" t="s">
        <v>220</v>
      </c>
      <c r="D174" s="82" t="s">
        <v>221</v>
      </c>
      <c r="E174" s="359">
        <f>'[3]PPTO COSTADO NORTE'!$F$72</f>
        <v>97</v>
      </c>
      <c r="F174" s="360"/>
      <c r="G174" s="118">
        <v>97</v>
      </c>
      <c r="H174" s="42">
        <f>G174+E174</f>
        <v>194</v>
      </c>
      <c r="I174" s="68"/>
      <c r="J174" s="21">
        <f t="shared" ref="J174:J183" si="29">E174*I174</f>
        <v>0</v>
      </c>
      <c r="K174" s="21">
        <f t="shared" ref="K174:K183" si="30">G174*I174</f>
        <v>0</v>
      </c>
      <c r="L174" s="100">
        <f>I174*H174</f>
        <v>0</v>
      </c>
    </row>
    <row r="175" spans="1:12">
      <c r="A175" s="66" t="s">
        <v>281</v>
      </c>
      <c r="B175" s="90" t="s">
        <v>282</v>
      </c>
      <c r="C175" s="118" t="s">
        <v>220</v>
      </c>
      <c r="D175" s="82" t="s">
        <v>224</v>
      </c>
      <c r="E175" s="359">
        <f>'[3]PPTO COSTADO NORTE'!$F$73</f>
        <v>102</v>
      </c>
      <c r="F175" s="360"/>
      <c r="G175" s="118">
        <v>102</v>
      </c>
      <c r="H175" s="42">
        <f t="shared" ref="H175:H183" si="31">G175+E175</f>
        <v>204</v>
      </c>
      <c r="I175" s="68"/>
      <c r="J175" s="21">
        <f t="shared" si="29"/>
        <v>0</v>
      </c>
      <c r="K175" s="21">
        <f t="shared" si="30"/>
        <v>0</v>
      </c>
      <c r="L175" s="100">
        <f t="shared" ref="L175:L183" si="32">I175*H175</f>
        <v>0</v>
      </c>
    </row>
    <row r="176" spans="1:12">
      <c r="A176" s="66" t="s">
        <v>283</v>
      </c>
      <c r="B176" s="90" t="s">
        <v>284</v>
      </c>
      <c r="C176" s="118" t="s">
        <v>227</v>
      </c>
      <c r="D176" s="82" t="s">
        <v>221</v>
      </c>
      <c r="E176" s="359">
        <f>'[3]PPTO COSTADO NORTE'!$F$74</f>
        <v>3</v>
      </c>
      <c r="F176" s="360"/>
      <c r="G176" s="118">
        <f>E176</f>
        <v>3</v>
      </c>
      <c r="H176" s="42">
        <f t="shared" si="31"/>
        <v>6</v>
      </c>
      <c r="I176" s="68"/>
      <c r="J176" s="21">
        <f t="shared" si="29"/>
        <v>0</v>
      </c>
      <c r="K176" s="21">
        <f t="shared" si="30"/>
        <v>0</v>
      </c>
      <c r="L176" s="100">
        <f t="shared" si="32"/>
        <v>0</v>
      </c>
    </row>
    <row r="177" spans="1:12">
      <c r="A177" s="66" t="s">
        <v>285</v>
      </c>
      <c r="B177" s="90" t="s">
        <v>286</v>
      </c>
      <c r="C177" s="119" t="s">
        <v>227</v>
      </c>
      <c r="D177" s="82" t="s">
        <v>224</v>
      </c>
      <c r="E177" s="359">
        <f>'[3]PPTO COSTADO NORTE'!$F$75</f>
        <v>3</v>
      </c>
      <c r="F177" s="360"/>
      <c r="G177" s="118">
        <f t="shared" ref="G177:G183" si="33">E177</f>
        <v>3</v>
      </c>
      <c r="H177" s="42">
        <f t="shared" si="31"/>
        <v>6</v>
      </c>
      <c r="I177" s="68"/>
      <c r="J177" s="21">
        <f t="shared" si="29"/>
        <v>0</v>
      </c>
      <c r="K177" s="21">
        <f t="shared" si="30"/>
        <v>0</v>
      </c>
      <c r="L177" s="100">
        <f t="shared" si="32"/>
        <v>0</v>
      </c>
    </row>
    <row r="178" spans="1:12">
      <c r="A178" s="66" t="s">
        <v>287</v>
      </c>
      <c r="B178" s="90" t="s">
        <v>288</v>
      </c>
      <c r="C178" s="120" t="s">
        <v>232</v>
      </c>
      <c r="D178" s="82" t="s">
        <v>221</v>
      </c>
      <c r="E178" s="359">
        <f>'[3]PPTO COSTADO NORTE'!$F$76</f>
        <v>5</v>
      </c>
      <c r="F178" s="360"/>
      <c r="G178" s="118">
        <f t="shared" si="33"/>
        <v>5</v>
      </c>
      <c r="H178" s="42">
        <f t="shared" si="31"/>
        <v>10</v>
      </c>
      <c r="I178" s="68"/>
      <c r="J178" s="21">
        <f t="shared" si="29"/>
        <v>0</v>
      </c>
      <c r="K178" s="21">
        <f t="shared" si="30"/>
        <v>0</v>
      </c>
      <c r="L178" s="100">
        <f t="shared" si="32"/>
        <v>0</v>
      </c>
    </row>
    <row r="179" spans="1:12">
      <c r="A179" s="66" t="s">
        <v>289</v>
      </c>
      <c r="B179" s="90" t="s">
        <v>290</v>
      </c>
      <c r="C179" s="120" t="s">
        <v>232</v>
      </c>
      <c r="D179" s="82" t="s">
        <v>224</v>
      </c>
      <c r="E179" s="359">
        <f>'[3]PPTO COSTADO NORTE'!$F$77</f>
        <v>4</v>
      </c>
      <c r="F179" s="360"/>
      <c r="G179" s="118">
        <f t="shared" si="33"/>
        <v>4</v>
      </c>
      <c r="H179" s="42">
        <f t="shared" si="31"/>
        <v>8</v>
      </c>
      <c r="I179" s="68"/>
      <c r="J179" s="21">
        <f t="shared" si="29"/>
        <v>0</v>
      </c>
      <c r="K179" s="21">
        <f t="shared" si="30"/>
        <v>0</v>
      </c>
      <c r="L179" s="100">
        <f t="shared" si="32"/>
        <v>0</v>
      </c>
    </row>
    <row r="180" spans="1:12">
      <c r="A180" s="66" t="s">
        <v>291</v>
      </c>
      <c r="B180" s="90" t="s">
        <v>288</v>
      </c>
      <c r="C180" s="120" t="s">
        <v>292</v>
      </c>
      <c r="D180" s="82" t="s">
        <v>221</v>
      </c>
      <c r="E180" s="359">
        <f>'[3]PPTO COSTADO NORTE'!$F$78</f>
        <v>56.5</v>
      </c>
      <c r="F180" s="360"/>
      <c r="G180" s="118">
        <f t="shared" si="33"/>
        <v>56.5</v>
      </c>
      <c r="H180" s="42">
        <f t="shared" si="31"/>
        <v>113</v>
      </c>
      <c r="I180" s="68"/>
      <c r="J180" s="21">
        <f t="shared" si="29"/>
        <v>0</v>
      </c>
      <c r="K180" s="21">
        <f t="shared" si="30"/>
        <v>0</v>
      </c>
      <c r="L180" s="100">
        <f t="shared" si="32"/>
        <v>0</v>
      </c>
    </row>
    <row r="181" spans="1:12">
      <c r="A181" s="66" t="s">
        <v>293</v>
      </c>
      <c r="B181" s="90" t="s">
        <v>290</v>
      </c>
      <c r="C181" s="120" t="s">
        <v>292</v>
      </c>
      <c r="D181" s="82" t="s">
        <v>224</v>
      </c>
      <c r="E181" s="359">
        <f>'[3]PPTO COSTADO NORTE'!$F$79</f>
        <v>57</v>
      </c>
      <c r="F181" s="360"/>
      <c r="G181" s="118">
        <f t="shared" si="33"/>
        <v>57</v>
      </c>
      <c r="H181" s="42">
        <f t="shared" si="31"/>
        <v>114</v>
      </c>
      <c r="I181" s="68"/>
      <c r="J181" s="21">
        <f t="shared" si="29"/>
        <v>0</v>
      </c>
      <c r="K181" s="21">
        <f t="shared" si="30"/>
        <v>0</v>
      </c>
      <c r="L181" s="100">
        <f t="shared" si="32"/>
        <v>0</v>
      </c>
    </row>
    <row r="182" spans="1:12">
      <c r="A182" s="66" t="s">
        <v>294</v>
      </c>
      <c r="B182" s="90" t="s">
        <v>262</v>
      </c>
      <c r="C182" s="120" t="s">
        <v>292</v>
      </c>
      <c r="D182" s="82" t="s">
        <v>224</v>
      </c>
      <c r="E182" s="359">
        <f>'[3]PPTO COSTADO NORTE'!$F$80</f>
        <v>2</v>
      </c>
      <c r="F182" s="360"/>
      <c r="G182" s="118">
        <f t="shared" si="33"/>
        <v>2</v>
      </c>
      <c r="H182" s="42">
        <f t="shared" si="31"/>
        <v>4</v>
      </c>
      <c r="I182" s="68"/>
      <c r="J182" s="21">
        <f t="shared" si="29"/>
        <v>0</v>
      </c>
      <c r="K182" s="21">
        <f t="shared" si="30"/>
        <v>0</v>
      </c>
      <c r="L182" s="100">
        <f t="shared" si="32"/>
        <v>0</v>
      </c>
    </row>
    <row r="183" spans="1:12" ht="15" thickBot="1">
      <c r="A183" s="66" t="s">
        <v>295</v>
      </c>
      <c r="B183" s="90" t="s">
        <v>262</v>
      </c>
      <c r="C183" s="118" t="s">
        <v>220</v>
      </c>
      <c r="D183" s="82" t="s">
        <v>224</v>
      </c>
      <c r="E183" s="359">
        <f>'[3]PPTO COSTADO NORTE'!$F$81</f>
        <v>11</v>
      </c>
      <c r="F183" s="360"/>
      <c r="G183" s="118">
        <f t="shared" si="33"/>
        <v>11</v>
      </c>
      <c r="H183" s="42">
        <f t="shared" si="31"/>
        <v>22</v>
      </c>
      <c r="I183" s="68"/>
      <c r="J183" s="21">
        <f t="shared" si="29"/>
        <v>0</v>
      </c>
      <c r="K183" s="21">
        <f t="shared" si="30"/>
        <v>0</v>
      </c>
      <c r="L183" s="100">
        <f t="shared" si="32"/>
        <v>0</v>
      </c>
    </row>
    <row r="184" spans="1:12" ht="15" thickBot="1">
      <c r="A184" s="324" t="s">
        <v>66</v>
      </c>
      <c r="B184" s="325"/>
      <c r="C184" s="325"/>
      <c r="D184" s="325"/>
      <c r="E184" s="325"/>
      <c r="F184" s="325"/>
      <c r="G184" s="325"/>
      <c r="H184" s="325"/>
      <c r="I184" s="325"/>
      <c r="J184" s="91">
        <f>SUM(J174:J183)</f>
        <v>0</v>
      </c>
      <c r="K184" s="91">
        <f>SUM(K174:K183)</f>
        <v>0</v>
      </c>
      <c r="L184" s="101">
        <f>SUM(L174:L183)</f>
        <v>0</v>
      </c>
    </row>
    <row r="185" spans="1:12" ht="13.2" customHeight="1">
      <c r="A185" s="121">
        <v>24</v>
      </c>
      <c r="B185" s="122" t="s">
        <v>296</v>
      </c>
      <c r="C185" s="123"/>
      <c r="D185" s="124"/>
      <c r="E185" s="123"/>
      <c r="F185" s="123"/>
      <c r="G185" s="123"/>
      <c r="H185" s="123"/>
      <c r="I185" s="125"/>
      <c r="J185" s="125"/>
      <c r="K185" s="125"/>
      <c r="L185" s="126"/>
    </row>
    <row r="186" spans="1:12" ht="43.2">
      <c r="A186" s="66"/>
      <c r="B186" s="127" t="s">
        <v>297</v>
      </c>
      <c r="C186" s="41"/>
      <c r="D186" s="19"/>
      <c r="E186" s="128"/>
      <c r="F186" s="129"/>
      <c r="G186" s="42"/>
      <c r="H186" s="42"/>
      <c r="I186" s="68"/>
      <c r="J186" s="68"/>
      <c r="K186" s="68"/>
      <c r="L186" s="44"/>
    </row>
    <row r="187" spans="1:12">
      <c r="A187" s="66" t="s">
        <v>298</v>
      </c>
      <c r="B187" s="130" t="s">
        <v>299</v>
      </c>
      <c r="C187" s="120" t="s">
        <v>220</v>
      </c>
      <c r="D187" s="111" t="s">
        <v>24</v>
      </c>
      <c r="E187" s="359">
        <v>97</v>
      </c>
      <c r="F187" s="360"/>
      <c r="G187" s="118">
        <f>E187</f>
        <v>97</v>
      </c>
      <c r="H187" s="42">
        <f>E187+G187</f>
        <v>194</v>
      </c>
      <c r="I187" s="68"/>
      <c r="J187" s="21">
        <f>E187*I187</f>
        <v>0</v>
      </c>
      <c r="K187" s="21">
        <f>G187*I187</f>
        <v>0</v>
      </c>
      <c r="L187" s="100">
        <f>I187*H187</f>
        <v>0</v>
      </c>
    </row>
    <row r="188" spans="1:12">
      <c r="A188" s="66" t="s">
        <v>300</v>
      </c>
      <c r="B188" s="130" t="s">
        <v>301</v>
      </c>
      <c r="C188" s="120" t="s">
        <v>227</v>
      </c>
      <c r="D188" s="111" t="s">
        <v>24</v>
      </c>
      <c r="E188" s="359">
        <v>3</v>
      </c>
      <c r="F188" s="360"/>
      <c r="G188" s="118">
        <f>E188</f>
        <v>3</v>
      </c>
      <c r="H188" s="42">
        <f>E188+G188</f>
        <v>6</v>
      </c>
      <c r="I188" s="68"/>
      <c r="J188" s="21">
        <f>E188*I188</f>
        <v>0</v>
      </c>
      <c r="K188" s="21">
        <f>G188*I188</f>
        <v>0</v>
      </c>
      <c r="L188" s="100">
        <f>I188*H188</f>
        <v>0</v>
      </c>
    </row>
    <row r="189" spans="1:12">
      <c r="A189" s="66" t="s">
        <v>302</v>
      </c>
      <c r="B189" s="130" t="s">
        <v>301</v>
      </c>
      <c r="C189" s="120" t="s">
        <v>232</v>
      </c>
      <c r="D189" s="111" t="s">
        <v>24</v>
      </c>
      <c r="E189" s="359">
        <v>5</v>
      </c>
      <c r="F189" s="360"/>
      <c r="G189" s="118">
        <f>E189</f>
        <v>5</v>
      </c>
      <c r="H189" s="42">
        <f>E189+G189</f>
        <v>10</v>
      </c>
      <c r="I189" s="68"/>
      <c r="J189" s="21">
        <f>E189*I189</f>
        <v>0</v>
      </c>
      <c r="K189" s="21">
        <f>G189*I189</f>
        <v>0</v>
      </c>
      <c r="L189" s="100">
        <f>I189*H189</f>
        <v>0</v>
      </c>
    </row>
    <row r="190" spans="1:12" ht="15" thickBot="1">
      <c r="A190" s="131" t="s">
        <v>303</v>
      </c>
      <c r="B190" s="132" t="s">
        <v>304</v>
      </c>
      <c r="C190" s="133" t="s">
        <v>305</v>
      </c>
      <c r="D190" s="134" t="s">
        <v>24</v>
      </c>
      <c r="E190" s="366">
        <v>65.5</v>
      </c>
      <c r="F190" s="367"/>
      <c r="G190" s="135">
        <f>E190</f>
        <v>65.5</v>
      </c>
      <c r="H190" s="136">
        <f>E190+G190</f>
        <v>131</v>
      </c>
      <c r="I190" s="137"/>
      <c r="J190" s="21">
        <f>E190*I190</f>
        <v>0</v>
      </c>
      <c r="K190" s="21">
        <f>G190*I190</f>
        <v>0</v>
      </c>
      <c r="L190" s="100">
        <f>I190*H190</f>
        <v>0</v>
      </c>
    </row>
    <row r="191" spans="1:12" ht="15" thickBot="1">
      <c r="A191" s="324" t="s">
        <v>66</v>
      </c>
      <c r="B191" s="325"/>
      <c r="C191" s="325"/>
      <c r="D191" s="325"/>
      <c r="E191" s="325"/>
      <c r="F191" s="325"/>
      <c r="G191" s="325"/>
      <c r="H191" s="325"/>
      <c r="I191" s="326"/>
      <c r="J191" s="91">
        <f>SUM(J187:J190)</f>
        <v>0</v>
      </c>
      <c r="K191" s="92">
        <f>SUM(K187:K190)</f>
        <v>0</v>
      </c>
      <c r="L191" s="101">
        <f>SUM(L187:L190)</f>
        <v>0</v>
      </c>
    </row>
    <row r="192" spans="1:12">
      <c r="A192" s="112">
        <v>25</v>
      </c>
      <c r="B192" s="113" t="s">
        <v>306</v>
      </c>
      <c r="C192" s="114"/>
      <c r="D192" s="115"/>
      <c r="E192" s="114"/>
      <c r="F192" s="114"/>
      <c r="G192" s="114"/>
      <c r="H192" s="114"/>
      <c r="I192" s="116"/>
      <c r="J192" s="116"/>
      <c r="K192" s="116"/>
      <c r="L192" s="117"/>
    </row>
    <row r="193" spans="1:12" ht="13.2" customHeight="1">
      <c r="A193" s="138"/>
      <c r="B193" s="113" t="s">
        <v>307</v>
      </c>
      <c r="C193" s="114"/>
      <c r="D193" s="115"/>
      <c r="E193" s="114"/>
      <c r="F193" s="114"/>
      <c r="G193" s="114"/>
      <c r="H193" s="114"/>
      <c r="I193" s="116"/>
      <c r="J193" s="116"/>
      <c r="K193" s="116"/>
      <c r="L193" s="117"/>
    </row>
    <row r="194" spans="1:12" ht="13.2" customHeight="1">
      <c r="A194" s="139"/>
      <c r="B194" s="140" t="s">
        <v>308</v>
      </c>
      <c r="C194" s="141"/>
      <c r="D194" s="142"/>
      <c r="E194" s="141"/>
      <c r="F194" s="141"/>
      <c r="G194" s="141"/>
      <c r="H194" s="141"/>
      <c r="I194" s="143"/>
      <c r="J194" s="143"/>
      <c r="K194" s="143"/>
      <c r="L194" s="144"/>
    </row>
    <row r="195" spans="1:12">
      <c r="A195" s="66" t="s">
        <v>309</v>
      </c>
      <c r="B195" s="130" t="s">
        <v>310</v>
      </c>
      <c r="C195" s="120" t="s">
        <v>311</v>
      </c>
      <c r="D195" s="111" t="s">
        <v>27</v>
      </c>
      <c r="E195" s="359">
        <v>8</v>
      </c>
      <c r="F195" s="360"/>
      <c r="G195" s="145">
        <f t="shared" ref="G195:G200" si="34">E195</f>
        <v>8</v>
      </c>
      <c r="H195" s="42">
        <f t="shared" ref="H195:H200" si="35">G195+E195</f>
        <v>16</v>
      </c>
      <c r="I195" s="68"/>
      <c r="J195" s="21">
        <f t="shared" ref="J195:J200" si="36">E195*I195</f>
        <v>0</v>
      </c>
      <c r="K195" s="25">
        <f t="shared" ref="K195:K200" si="37">G195*I195</f>
        <v>0</v>
      </c>
      <c r="L195" s="100">
        <f t="shared" ref="L195:L200" si="38">I195*H195</f>
        <v>0</v>
      </c>
    </row>
    <row r="196" spans="1:12">
      <c r="A196" s="66" t="s">
        <v>312</v>
      </c>
      <c r="B196" s="130" t="s">
        <v>313</v>
      </c>
      <c r="C196" s="120" t="s">
        <v>246</v>
      </c>
      <c r="D196" s="111" t="s">
        <v>27</v>
      </c>
      <c r="E196" s="359">
        <v>11</v>
      </c>
      <c r="F196" s="360"/>
      <c r="G196" s="145">
        <f t="shared" si="34"/>
        <v>11</v>
      </c>
      <c r="H196" s="42">
        <f t="shared" si="35"/>
        <v>22</v>
      </c>
      <c r="I196" s="68"/>
      <c r="J196" s="21">
        <f t="shared" si="36"/>
        <v>0</v>
      </c>
      <c r="K196" s="25">
        <f t="shared" si="37"/>
        <v>0</v>
      </c>
      <c r="L196" s="100">
        <f t="shared" si="38"/>
        <v>0</v>
      </c>
    </row>
    <row r="197" spans="1:12">
      <c r="A197" s="66" t="s">
        <v>314</v>
      </c>
      <c r="B197" s="130" t="s">
        <v>315</v>
      </c>
      <c r="C197" s="120" t="s">
        <v>246</v>
      </c>
      <c r="D197" s="111" t="s">
        <v>27</v>
      </c>
      <c r="E197" s="359">
        <v>0</v>
      </c>
      <c r="F197" s="360"/>
      <c r="G197" s="145">
        <f t="shared" si="34"/>
        <v>0</v>
      </c>
      <c r="H197" s="42">
        <f t="shared" si="35"/>
        <v>0</v>
      </c>
      <c r="I197" s="68"/>
      <c r="J197" s="21">
        <f t="shared" si="36"/>
        <v>0</v>
      </c>
      <c r="K197" s="25">
        <f t="shared" si="37"/>
        <v>0</v>
      </c>
      <c r="L197" s="100">
        <f t="shared" si="38"/>
        <v>0</v>
      </c>
    </row>
    <row r="198" spans="1:12">
      <c r="A198" s="66" t="s">
        <v>316</v>
      </c>
      <c r="B198" s="130" t="s">
        <v>317</v>
      </c>
      <c r="C198" s="120" t="s">
        <v>246</v>
      </c>
      <c r="D198" s="111" t="s">
        <v>27</v>
      </c>
      <c r="E198" s="359">
        <v>8</v>
      </c>
      <c r="F198" s="360"/>
      <c r="G198" s="145">
        <f t="shared" si="34"/>
        <v>8</v>
      </c>
      <c r="H198" s="42">
        <f t="shared" si="35"/>
        <v>16</v>
      </c>
      <c r="I198" s="68"/>
      <c r="J198" s="21">
        <f t="shared" si="36"/>
        <v>0</v>
      </c>
      <c r="K198" s="25">
        <f t="shared" si="37"/>
        <v>0</v>
      </c>
      <c r="L198" s="100">
        <f t="shared" si="38"/>
        <v>0</v>
      </c>
    </row>
    <row r="199" spans="1:12">
      <c r="A199" s="66" t="s">
        <v>318</v>
      </c>
      <c r="B199" s="130" t="s">
        <v>319</v>
      </c>
      <c r="C199" s="120" t="s">
        <v>320</v>
      </c>
      <c r="D199" s="111" t="s">
        <v>27</v>
      </c>
      <c r="E199" s="359">
        <v>2</v>
      </c>
      <c r="F199" s="360"/>
      <c r="G199" s="145">
        <f t="shared" si="34"/>
        <v>2</v>
      </c>
      <c r="H199" s="42">
        <f t="shared" si="35"/>
        <v>4</v>
      </c>
      <c r="I199" s="68"/>
      <c r="J199" s="21">
        <f t="shared" si="36"/>
        <v>0</v>
      </c>
      <c r="K199" s="25">
        <f t="shared" si="37"/>
        <v>0</v>
      </c>
      <c r="L199" s="100">
        <f t="shared" si="38"/>
        <v>0</v>
      </c>
    </row>
    <row r="200" spans="1:12" ht="15" thickBot="1">
      <c r="A200" s="66" t="s">
        <v>321</v>
      </c>
      <c r="B200" s="130" t="s">
        <v>322</v>
      </c>
      <c r="C200" s="120" t="s">
        <v>246</v>
      </c>
      <c r="D200" s="111" t="s">
        <v>27</v>
      </c>
      <c r="E200" s="359">
        <v>6</v>
      </c>
      <c r="F200" s="360"/>
      <c r="G200" s="145">
        <f t="shared" si="34"/>
        <v>6</v>
      </c>
      <c r="H200" s="42">
        <f t="shared" si="35"/>
        <v>12</v>
      </c>
      <c r="I200" s="68"/>
      <c r="J200" s="21">
        <f t="shared" si="36"/>
        <v>0</v>
      </c>
      <c r="K200" s="25">
        <f t="shared" si="37"/>
        <v>0</v>
      </c>
      <c r="L200" s="100">
        <f t="shared" si="38"/>
        <v>0</v>
      </c>
    </row>
    <row r="201" spans="1:12" ht="15" thickBot="1">
      <c r="A201" s="324" t="s">
        <v>66</v>
      </c>
      <c r="B201" s="325"/>
      <c r="C201" s="325"/>
      <c r="D201" s="325"/>
      <c r="E201" s="325"/>
      <c r="F201" s="325"/>
      <c r="G201" s="325"/>
      <c r="H201" s="325"/>
      <c r="I201" s="325"/>
      <c r="J201" s="92">
        <f>SUM(J195:J200)</f>
        <v>0</v>
      </c>
      <c r="K201" s="91">
        <f>SUM(K195:K200)</f>
        <v>0</v>
      </c>
      <c r="L201" s="101">
        <f>SUM(L195:L200)</f>
        <v>0</v>
      </c>
    </row>
    <row r="202" spans="1:12" ht="13.2" customHeight="1">
      <c r="A202" s="121">
        <v>26</v>
      </c>
      <c r="B202" s="122" t="s">
        <v>323</v>
      </c>
      <c r="C202" s="123"/>
      <c r="D202" s="124"/>
      <c r="E202" s="123"/>
      <c r="F202" s="123"/>
      <c r="G202" s="123"/>
      <c r="H202" s="123"/>
      <c r="I202" s="125"/>
      <c r="J202" s="125"/>
      <c r="K202" s="125"/>
      <c r="L202" s="126"/>
    </row>
    <row r="203" spans="1:12" ht="57.6">
      <c r="A203" s="66"/>
      <c r="B203" s="146" t="s">
        <v>324</v>
      </c>
      <c r="C203" s="41"/>
      <c r="D203" s="19"/>
      <c r="E203" s="363"/>
      <c r="F203" s="364"/>
      <c r="G203" s="42"/>
      <c r="H203" s="42"/>
      <c r="I203" s="68"/>
      <c r="J203" s="68"/>
      <c r="K203" s="68"/>
      <c r="L203" s="44"/>
    </row>
    <row r="204" spans="1:12">
      <c r="A204" s="66" t="s">
        <v>325</v>
      </c>
      <c r="B204" s="130" t="s">
        <v>326</v>
      </c>
      <c r="C204" s="118" t="s">
        <v>246</v>
      </c>
      <c r="D204" s="111" t="s">
        <v>221</v>
      </c>
      <c r="E204" s="359">
        <v>38</v>
      </c>
      <c r="F204" s="360"/>
      <c r="G204" s="42">
        <f>E204</f>
        <v>38</v>
      </c>
      <c r="H204" s="42">
        <f>G204+E204</f>
        <v>76</v>
      </c>
      <c r="I204" s="68"/>
      <c r="J204" s="21">
        <f t="shared" ref="J204:J215" si="39">E204*I204</f>
        <v>0</v>
      </c>
      <c r="K204" s="21">
        <f t="shared" ref="K204:K215" si="40">G204*I204</f>
        <v>0</v>
      </c>
      <c r="L204" s="100">
        <f>I204*H204</f>
        <v>0</v>
      </c>
    </row>
    <row r="205" spans="1:12">
      <c r="A205" s="66" t="s">
        <v>327</v>
      </c>
      <c r="B205" s="130" t="s">
        <v>328</v>
      </c>
      <c r="C205" s="118" t="s">
        <v>246</v>
      </c>
      <c r="D205" s="111" t="s">
        <v>224</v>
      </c>
      <c r="E205" s="359">
        <v>55</v>
      </c>
      <c r="F205" s="360"/>
      <c r="G205" s="42">
        <f t="shared" ref="G205:G213" si="41">E205</f>
        <v>55</v>
      </c>
      <c r="H205" s="42">
        <f t="shared" ref="H205:H214" si="42">G205+E205</f>
        <v>110</v>
      </c>
      <c r="I205" s="68"/>
      <c r="J205" s="21">
        <f t="shared" si="39"/>
        <v>0</v>
      </c>
      <c r="K205" s="21">
        <f t="shared" si="40"/>
        <v>0</v>
      </c>
      <c r="L205" s="100">
        <f t="shared" ref="L205:L214" si="43">I205*H205</f>
        <v>0</v>
      </c>
    </row>
    <row r="206" spans="1:12">
      <c r="A206" s="66" t="s">
        <v>329</v>
      </c>
      <c r="B206" s="130" t="s">
        <v>326</v>
      </c>
      <c r="C206" s="118" t="s">
        <v>320</v>
      </c>
      <c r="D206" s="111" t="s">
        <v>221</v>
      </c>
      <c r="E206" s="359">
        <v>2</v>
      </c>
      <c r="F206" s="360"/>
      <c r="G206" s="42">
        <f t="shared" si="41"/>
        <v>2</v>
      </c>
      <c r="H206" s="42">
        <f t="shared" si="42"/>
        <v>4</v>
      </c>
      <c r="I206" s="68"/>
      <c r="J206" s="21">
        <f t="shared" si="39"/>
        <v>0</v>
      </c>
      <c r="K206" s="21">
        <f t="shared" si="40"/>
        <v>0</v>
      </c>
      <c r="L206" s="100">
        <f t="shared" si="43"/>
        <v>0</v>
      </c>
    </row>
    <row r="207" spans="1:12">
      <c r="A207" s="66" t="s">
        <v>330</v>
      </c>
      <c r="B207" s="130" t="s">
        <v>328</v>
      </c>
      <c r="C207" s="118" t="s">
        <v>320</v>
      </c>
      <c r="D207" s="111" t="s">
        <v>224</v>
      </c>
      <c r="E207" s="359">
        <v>13</v>
      </c>
      <c r="F207" s="360"/>
      <c r="G207" s="42">
        <f t="shared" si="41"/>
        <v>13</v>
      </c>
      <c r="H207" s="42">
        <f t="shared" si="42"/>
        <v>26</v>
      </c>
      <c r="I207" s="68"/>
      <c r="J207" s="21">
        <f t="shared" si="39"/>
        <v>0</v>
      </c>
      <c r="K207" s="21">
        <f t="shared" si="40"/>
        <v>0</v>
      </c>
      <c r="L207" s="100">
        <f t="shared" si="43"/>
        <v>0</v>
      </c>
    </row>
    <row r="208" spans="1:12">
      <c r="A208" s="66" t="s">
        <v>331</v>
      </c>
      <c r="B208" s="130" t="s">
        <v>326</v>
      </c>
      <c r="C208" s="118" t="s">
        <v>311</v>
      </c>
      <c r="D208" s="111" t="s">
        <v>221</v>
      </c>
      <c r="E208" s="359">
        <v>53</v>
      </c>
      <c r="F208" s="360"/>
      <c r="G208" s="42">
        <f t="shared" si="41"/>
        <v>53</v>
      </c>
      <c r="H208" s="42">
        <f t="shared" si="42"/>
        <v>106</v>
      </c>
      <c r="I208" s="68"/>
      <c r="J208" s="21">
        <f t="shared" si="39"/>
        <v>0</v>
      </c>
      <c r="K208" s="21">
        <f t="shared" si="40"/>
        <v>0</v>
      </c>
      <c r="L208" s="100">
        <f t="shared" si="43"/>
        <v>0</v>
      </c>
    </row>
    <row r="209" spans="1:12">
      <c r="A209" s="66" t="s">
        <v>332</v>
      </c>
      <c r="B209" s="130" t="s">
        <v>328</v>
      </c>
      <c r="C209" s="118" t="s">
        <v>311</v>
      </c>
      <c r="D209" s="111" t="s">
        <v>224</v>
      </c>
      <c r="E209" s="359">
        <v>57</v>
      </c>
      <c r="F209" s="360"/>
      <c r="G209" s="42">
        <f t="shared" si="41"/>
        <v>57</v>
      </c>
      <c r="H209" s="42">
        <f t="shared" si="42"/>
        <v>114</v>
      </c>
      <c r="I209" s="68"/>
      <c r="J209" s="21">
        <f t="shared" si="39"/>
        <v>0</v>
      </c>
      <c r="K209" s="21">
        <f t="shared" si="40"/>
        <v>0</v>
      </c>
      <c r="L209" s="100">
        <f t="shared" si="43"/>
        <v>0</v>
      </c>
    </row>
    <row r="210" spans="1:12">
      <c r="A210" s="66" t="s">
        <v>333</v>
      </c>
      <c r="B210" s="130" t="s">
        <v>326</v>
      </c>
      <c r="C210" s="118" t="s">
        <v>334</v>
      </c>
      <c r="D210" s="111" t="s">
        <v>221</v>
      </c>
      <c r="E210" s="359">
        <v>15.61</v>
      </c>
      <c r="F210" s="360"/>
      <c r="G210" s="42">
        <f t="shared" si="41"/>
        <v>15.61</v>
      </c>
      <c r="H210" s="42">
        <f t="shared" si="42"/>
        <v>31.22</v>
      </c>
      <c r="I210" s="68"/>
      <c r="J210" s="21">
        <f t="shared" si="39"/>
        <v>0</v>
      </c>
      <c r="K210" s="21">
        <f t="shared" si="40"/>
        <v>0</v>
      </c>
      <c r="L210" s="100">
        <f t="shared" si="43"/>
        <v>0</v>
      </c>
    </row>
    <row r="211" spans="1:12">
      <c r="A211" s="66" t="s">
        <v>335</v>
      </c>
      <c r="B211" s="130" t="s">
        <v>328</v>
      </c>
      <c r="C211" s="118" t="s">
        <v>334</v>
      </c>
      <c r="D211" s="111" t="s">
        <v>224</v>
      </c>
      <c r="E211" s="359">
        <v>8</v>
      </c>
      <c r="F211" s="360"/>
      <c r="G211" s="42">
        <f t="shared" si="41"/>
        <v>8</v>
      </c>
      <c r="H211" s="42">
        <f t="shared" si="42"/>
        <v>16</v>
      </c>
      <c r="I211" s="68"/>
      <c r="J211" s="21">
        <f t="shared" si="39"/>
        <v>0</v>
      </c>
      <c r="K211" s="21">
        <f t="shared" si="40"/>
        <v>0</v>
      </c>
      <c r="L211" s="100">
        <f t="shared" si="43"/>
        <v>0</v>
      </c>
    </row>
    <row r="212" spans="1:12">
      <c r="A212" s="66" t="s">
        <v>336</v>
      </c>
      <c r="B212" s="130" t="s">
        <v>337</v>
      </c>
      <c r="C212" s="118" t="s">
        <v>246</v>
      </c>
      <c r="D212" s="111" t="s">
        <v>221</v>
      </c>
      <c r="E212" s="359">
        <v>29.5</v>
      </c>
      <c r="F212" s="360"/>
      <c r="G212" s="42">
        <f t="shared" si="41"/>
        <v>29.5</v>
      </c>
      <c r="H212" s="42">
        <f t="shared" si="42"/>
        <v>59</v>
      </c>
      <c r="I212" s="147"/>
      <c r="J212" s="21">
        <f t="shared" si="39"/>
        <v>0</v>
      </c>
      <c r="K212" s="21">
        <f t="shared" si="40"/>
        <v>0</v>
      </c>
      <c r="L212" s="100">
        <f t="shared" si="43"/>
        <v>0</v>
      </c>
    </row>
    <row r="213" spans="1:12">
      <c r="A213" s="66" t="s">
        <v>338</v>
      </c>
      <c r="B213" s="130" t="s">
        <v>337</v>
      </c>
      <c r="C213" s="118" t="s">
        <v>320</v>
      </c>
      <c r="D213" s="111" t="s">
        <v>221</v>
      </c>
      <c r="E213" s="359">
        <v>16</v>
      </c>
      <c r="F213" s="360"/>
      <c r="G213" s="42">
        <f t="shared" si="41"/>
        <v>16</v>
      </c>
      <c r="H213" s="42">
        <f t="shared" si="42"/>
        <v>32</v>
      </c>
      <c r="I213" s="147"/>
      <c r="J213" s="21">
        <f t="shared" si="39"/>
        <v>0</v>
      </c>
      <c r="K213" s="21">
        <f t="shared" si="40"/>
        <v>0</v>
      </c>
      <c r="L213" s="100">
        <f t="shared" si="43"/>
        <v>0</v>
      </c>
    </row>
    <row r="214" spans="1:12">
      <c r="A214" s="66" t="s">
        <v>339</v>
      </c>
      <c r="B214" s="130" t="s">
        <v>340</v>
      </c>
      <c r="C214" s="118" t="s">
        <v>311</v>
      </c>
      <c r="D214" s="111" t="s">
        <v>27</v>
      </c>
      <c r="E214" s="359">
        <v>1</v>
      </c>
      <c r="F214" s="360"/>
      <c r="G214" s="42">
        <v>0</v>
      </c>
      <c r="H214" s="42">
        <f t="shared" si="42"/>
        <v>1</v>
      </c>
      <c r="I214" s="68"/>
      <c r="J214" s="21">
        <f t="shared" si="39"/>
        <v>0</v>
      </c>
      <c r="K214" s="21">
        <f t="shared" si="40"/>
        <v>0</v>
      </c>
      <c r="L214" s="100">
        <f t="shared" si="43"/>
        <v>0</v>
      </c>
    </row>
    <row r="215" spans="1:12" ht="15" thickBot="1">
      <c r="A215" s="66" t="s">
        <v>341</v>
      </c>
      <c r="B215" s="130" t="s">
        <v>342</v>
      </c>
      <c r="C215" s="120" t="s">
        <v>320</v>
      </c>
      <c r="D215" s="111" t="s">
        <v>27</v>
      </c>
      <c r="E215" s="359">
        <v>0</v>
      </c>
      <c r="F215" s="360"/>
      <c r="G215" s="42">
        <v>1</v>
      </c>
      <c r="H215" s="42">
        <f>G215+E215</f>
        <v>1</v>
      </c>
      <c r="I215" s="68"/>
      <c r="J215" s="30">
        <f t="shared" si="39"/>
        <v>0</v>
      </c>
      <c r="K215" s="30">
        <f t="shared" si="40"/>
        <v>0</v>
      </c>
      <c r="L215" s="148">
        <f>H215*I215</f>
        <v>0</v>
      </c>
    </row>
    <row r="216" spans="1:12" ht="15" thickBot="1">
      <c r="A216" s="324" t="s">
        <v>66</v>
      </c>
      <c r="B216" s="325"/>
      <c r="C216" s="325"/>
      <c r="D216" s="325"/>
      <c r="E216" s="325"/>
      <c r="F216" s="325"/>
      <c r="G216" s="325"/>
      <c r="H216" s="325"/>
      <c r="I216" s="325"/>
      <c r="J216" s="92">
        <f>SUM(J204:J215)</f>
        <v>0</v>
      </c>
      <c r="K216" s="92">
        <f>SUM(K204:K215)</f>
        <v>0</v>
      </c>
      <c r="L216" s="149">
        <f>SUM(L204:L215)</f>
        <v>0</v>
      </c>
    </row>
    <row r="217" spans="1:12">
      <c r="A217" s="150">
        <v>27</v>
      </c>
      <c r="B217" s="151" t="s">
        <v>343</v>
      </c>
      <c r="C217" s="120"/>
      <c r="D217" s="111"/>
      <c r="E217" s="152"/>
      <c r="F217" s="153"/>
      <c r="G217" s="154"/>
      <c r="H217" s="154"/>
      <c r="I217" s="68"/>
      <c r="J217" s="155"/>
      <c r="K217" s="155"/>
      <c r="L217" s="16"/>
    </row>
    <row r="218" spans="1:12" ht="28.8">
      <c r="A218" s="66"/>
      <c r="B218" s="146" t="s">
        <v>344</v>
      </c>
      <c r="C218" s="120"/>
      <c r="D218" s="111"/>
      <c r="E218" s="156"/>
      <c r="F218" s="157"/>
      <c r="G218" s="154"/>
      <c r="H218" s="154"/>
      <c r="I218" s="68"/>
      <c r="J218" s="68"/>
      <c r="K218" s="68"/>
      <c r="L218" s="44"/>
    </row>
    <row r="219" spans="1:12">
      <c r="A219" s="158" t="s">
        <v>345</v>
      </c>
      <c r="B219" s="130" t="s">
        <v>346</v>
      </c>
      <c r="C219" s="118" t="s">
        <v>220</v>
      </c>
      <c r="D219" s="159" t="s">
        <v>27</v>
      </c>
      <c r="E219" s="365">
        <v>41</v>
      </c>
      <c r="F219" s="365"/>
      <c r="G219" s="111">
        <f>E219</f>
        <v>41</v>
      </c>
      <c r="H219" s="71">
        <f>G219+E219</f>
        <v>82</v>
      </c>
      <c r="I219" s="160"/>
      <c r="J219" s="21">
        <f t="shared" ref="J219:J230" si="44">E219*I219</f>
        <v>0</v>
      </c>
      <c r="K219" s="21">
        <f t="shared" ref="K219:K230" si="45">G219*I219</f>
        <v>0</v>
      </c>
      <c r="L219" s="161">
        <f>H219*I219</f>
        <v>0</v>
      </c>
    </row>
    <row r="220" spans="1:12">
      <c r="A220" s="158" t="s">
        <v>347</v>
      </c>
      <c r="B220" s="130" t="s">
        <v>346</v>
      </c>
      <c r="C220" s="118" t="s">
        <v>227</v>
      </c>
      <c r="D220" s="159" t="s">
        <v>27</v>
      </c>
      <c r="E220" s="365">
        <v>5</v>
      </c>
      <c r="F220" s="365"/>
      <c r="G220" s="111">
        <f t="shared" ref="G220:G230" si="46">E220</f>
        <v>5</v>
      </c>
      <c r="H220" s="71">
        <f t="shared" ref="H220:H230" si="47">G220+E220</f>
        <v>10</v>
      </c>
      <c r="I220" s="160"/>
      <c r="J220" s="21">
        <f t="shared" si="44"/>
        <v>0</v>
      </c>
      <c r="K220" s="21">
        <f t="shared" si="45"/>
        <v>0</v>
      </c>
      <c r="L220" s="161">
        <f t="shared" ref="L220:L230" si="48">H220*I220</f>
        <v>0</v>
      </c>
    </row>
    <row r="221" spans="1:12">
      <c r="A221" s="158" t="s">
        <v>348</v>
      </c>
      <c r="B221" s="130" t="s">
        <v>346</v>
      </c>
      <c r="C221" s="118" t="s">
        <v>232</v>
      </c>
      <c r="D221" s="159" t="s">
        <v>27</v>
      </c>
      <c r="E221" s="365">
        <v>64</v>
      </c>
      <c r="F221" s="365"/>
      <c r="G221" s="111">
        <f t="shared" si="46"/>
        <v>64</v>
      </c>
      <c r="H221" s="71">
        <f t="shared" si="47"/>
        <v>128</v>
      </c>
      <c r="I221" s="160"/>
      <c r="J221" s="21">
        <f t="shared" si="44"/>
        <v>0</v>
      </c>
      <c r="K221" s="21">
        <f t="shared" si="45"/>
        <v>0</v>
      </c>
      <c r="L221" s="161">
        <f t="shared" si="48"/>
        <v>0</v>
      </c>
    </row>
    <row r="222" spans="1:12">
      <c r="A222" s="158" t="s">
        <v>349</v>
      </c>
      <c r="B222" s="130" t="s">
        <v>346</v>
      </c>
      <c r="C222" s="118" t="s">
        <v>350</v>
      </c>
      <c r="D222" s="159" t="s">
        <v>27</v>
      </c>
      <c r="E222" s="365">
        <v>4</v>
      </c>
      <c r="F222" s="365"/>
      <c r="G222" s="111">
        <f t="shared" si="46"/>
        <v>4</v>
      </c>
      <c r="H222" s="71">
        <f t="shared" si="47"/>
        <v>8</v>
      </c>
      <c r="I222" s="160"/>
      <c r="J222" s="21">
        <f t="shared" si="44"/>
        <v>0</v>
      </c>
      <c r="K222" s="21">
        <f t="shared" si="45"/>
        <v>0</v>
      </c>
      <c r="L222" s="161">
        <f t="shared" si="48"/>
        <v>0</v>
      </c>
    </row>
    <row r="223" spans="1:12">
      <c r="A223" s="158" t="s">
        <v>351</v>
      </c>
      <c r="B223" s="130" t="s">
        <v>346</v>
      </c>
      <c r="C223" s="118" t="s">
        <v>305</v>
      </c>
      <c r="D223" s="159" t="s">
        <v>27</v>
      </c>
      <c r="E223" s="365">
        <v>3</v>
      </c>
      <c r="F223" s="365"/>
      <c r="G223" s="111">
        <f t="shared" si="46"/>
        <v>3</v>
      </c>
      <c r="H223" s="71">
        <f t="shared" si="47"/>
        <v>6</v>
      </c>
      <c r="I223" s="160"/>
      <c r="J223" s="21">
        <f t="shared" si="44"/>
        <v>0</v>
      </c>
      <c r="K223" s="21">
        <f t="shared" si="45"/>
        <v>0</v>
      </c>
      <c r="L223" s="161">
        <f t="shared" si="48"/>
        <v>0</v>
      </c>
    </row>
    <row r="224" spans="1:12">
      <c r="A224" s="158" t="s">
        <v>352</v>
      </c>
      <c r="B224" s="130" t="s">
        <v>346</v>
      </c>
      <c r="C224" s="118" t="s">
        <v>246</v>
      </c>
      <c r="D224" s="159" t="s">
        <v>27</v>
      </c>
      <c r="E224" s="365">
        <v>50</v>
      </c>
      <c r="F224" s="365"/>
      <c r="G224" s="111">
        <f t="shared" si="46"/>
        <v>50</v>
      </c>
      <c r="H224" s="71">
        <f t="shared" si="47"/>
        <v>100</v>
      </c>
      <c r="I224" s="160"/>
      <c r="J224" s="21">
        <f t="shared" si="44"/>
        <v>0</v>
      </c>
      <c r="K224" s="21">
        <f t="shared" si="45"/>
        <v>0</v>
      </c>
      <c r="L224" s="161">
        <f t="shared" si="48"/>
        <v>0</v>
      </c>
    </row>
    <row r="225" spans="1:12">
      <c r="A225" s="158" t="s">
        <v>353</v>
      </c>
      <c r="B225" s="130" t="s">
        <v>346</v>
      </c>
      <c r="C225" s="118" t="s">
        <v>354</v>
      </c>
      <c r="D225" s="159" t="s">
        <v>27</v>
      </c>
      <c r="E225" s="365">
        <v>67</v>
      </c>
      <c r="F225" s="365"/>
      <c r="G225" s="111">
        <f t="shared" si="46"/>
        <v>67</v>
      </c>
      <c r="H225" s="71">
        <f t="shared" si="47"/>
        <v>134</v>
      </c>
      <c r="I225" s="160"/>
      <c r="J225" s="21">
        <f t="shared" si="44"/>
        <v>0</v>
      </c>
      <c r="K225" s="21">
        <f t="shared" si="45"/>
        <v>0</v>
      </c>
      <c r="L225" s="161">
        <f t="shared" si="48"/>
        <v>0</v>
      </c>
    </row>
    <row r="226" spans="1:12">
      <c r="A226" s="158" t="s">
        <v>355</v>
      </c>
      <c r="B226" s="130" t="s">
        <v>346</v>
      </c>
      <c r="C226" s="118" t="s">
        <v>320</v>
      </c>
      <c r="D226" s="159" t="s">
        <v>27</v>
      </c>
      <c r="E226" s="365">
        <v>18</v>
      </c>
      <c r="F226" s="365"/>
      <c r="G226" s="111">
        <f t="shared" si="46"/>
        <v>18</v>
      </c>
      <c r="H226" s="71">
        <f t="shared" si="47"/>
        <v>36</v>
      </c>
      <c r="I226" s="160"/>
      <c r="J226" s="21">
        <f t="shared" si="44"/>
        <v>0</v>
      </c>
      <c r="K226" s="21">
        <f t="shared" si="45"/>
        <v>0</v>
      </c>
      <c r="L226" s="161">
        <f t="shared" si="48"/>
        <v>0</v>
      </c>
    </row>
    <row r="227" spans="1:12">
      <c r="A227" s="158" t="s">
        <v>356</v>
      </c>
      <c r="B227" s="130" t="s">
        <v>346</v>
      </c>
      <c r="C227" s="118" t="s">
        <v>311</v>
      </c>
      <c r="D227" s="159" t="s">
        <v>27</v>
      </c>
      <c r="E227" s="365">
        <v>71</v>
      </c>
      <c r="F227" s="365"/>
      <c r="G227" s="111">
        <f t="shared" si="46"/>
        <v>71</v>
      </c>
      <c r="H227" s="71">
        <f t="shared" si="47"/>
        <v>142</v>
      </c>
      <c r="I227" s="160"/>
      <c r="J227" s="21">
        <f t="shared" si="44"/>
        <v>0</v>
      </c>
      <c r="K227" s="21">
        <f t="shared" si="45"/>
        <v>0</v>
      </c>
      <c r="L227" s="161">
        <f t="shared" si="48"/>
        <v>0</v>
      </c>
    </row>
    <row r="228" spans="1:12">
      <c r="A228" s="158" t="s">
        <v>357</v>
      </c>
      <c r="B228" s="130" t="s">
        <v>346</v>
      </c>
      <c r="C228" s="118" t="s">
        <v>334</v>
      </c>
      <c r="D228" s="159" t="s">
        <v>27</v>
      </c>
      <c r="E228" s="365">
        <v>1</v>
      </c>
      <c r="F228" s="365"/>
      <c r="G228" s="111">
        <f t="shared" si="46"/>
        <v>1</v>
      </c>
      <c r="H228" s="71">
        <f t="shared" si="47"/>
        <v>2</v>
      </c>
      <c r="I228" s="160"/>
      <c r="J228" s="21">
        <f t="shared" si="44"/>
        <v>0</v>
      </c>
      <c r="K228" s="21">
        <f t="shared" si="45"/>
        <v>0</v>
      </c>
      <c r="L228" s="161">
        <f t="shared" si="48"/>
        <v>0</v>
      </c>
    </row>
    <row r="229" spans="1:12">
      <c r="A229" s="158" t="s">
        <v>358</v>
      </c>
      <c r="B229" s="130" t="s">
        <v>359</v>
      </c>
      <c r="C229" s="118"/>
      <c r="D229" s="159" t="s">
        <v>27</v>
      </c>
      <c r="E229" s="365">
        <v>1</v>
      </c>
      <c r="F229" s="365"/>
      <c r="G229" s="111">
        <f t="shared" si="46"/>
        <v>1</v>
      </c>
      <c r="H229" s="71">
        <f t="shared" si="47"/>
        <v>2</v>
      </c>
      <c r="I229" s="160"/>
      <c r="J229" s="21">
        <f t="shared" si="44"/>
        <v>0</v>
      </c>
      <c r="K229" s="21">
        <f t="shared" si="45"/>
        <v>0</v>
      </c>
      <c r="L229" s="161">
        <f t="shared" si="48"/>
        <v>0</v>
      </c>
    </row>
    <row r="230" spans="1:12" ht="15" thickBot="1">
      <c r="A230" s="158" t="s">
        <v>360</v>
      </c>
      <c r="B230" s="132" t="s">
        <v>361</v>
      </c>
      <c r="C230" s="135" t="s">
        <v>334</v>
      </c>
      <c r="D230" s="162" t="s">
        <v>27</v>
      </c>
      <c r="E230" s="361">
        <v>0</v>
      </c>
      <c r="F230" s="361"/>
      <c r="G230" s="111">
        <f t="shared" si="46"/>
        <v>0</v>
      </c>
      <c r="H230" s="163">
        <f t="shared" si="47"/>
        <v>0</v>
      </c>
      <c r="I230" s="164"/>
      <c r="J230" s="30">
        <f t="shared" si="44"/>
        <v>0</v>
      </c>
      <c r="K230" s="30">
        <f t="shared" si="45"/>
        <v>0</v>
      </c>
      <c r="L230" s="165">
        <f t="shared" si="48"/>
        <v>0</v>
      </c>
    </row>
    <row r="231" spans="1:12" ht="15" thickBot="1">
      <c r="A231" s="324" t="s">
        <v>66</v>
      </c>
      <c r="B231" s="325"/>
      <c r="C231" s="325"/>
      <c r="D231" s="325"/>
      <c r="E231" s="325"/>
      <c r="F231" s="325"/>
      <c r="G231" s="325"/>
      <c r="H231" s="325"/>
      <c r="I231" s="326"/>
      <c r="J231" s="92">
        <f>SUM(J219:J230)</f>
        <v>0</v>
      </c>
      <c r="K231" s="92">
        <f>SUM(K219:K230)</f>
        <v>0</v>
      </c>
      <c r="L231" s="149">
        <f>SUM(L219:L230)</f>
        <v>0</v>
      </c>
    </row>
    <row r="232" spans="1:12">
      <c r="A232" s="166">
        <v>28</v>
      </c>
      <c r="B232" s="167" t="s">
        <v>362</v>
      </c>
      <c r="C232" s="168"/>
      <c r="D232" s="105"/>
      <c r="E232" s="362"/>
      <c r="F232" s="362"/>
      <c r="G232" s="168"/>
      <c r="H232" s="168"/>
      <c r="I232" s="169"/>
      <c r="J232" s="170"/>
      <c r="K232" s="170"/>
      <c r="L232" s="16"/>
    </row>
    <row r="233" spans="1:12" ht="43.2">
      <c r="A233" s="66"/>
      <c r="B233" s="171" t="s">
        <v>363</v>
      </c>
      <c r="C233" s="120"/>
      <c r="D233" s="111"/>
      <c r="E233" s="363"/>
      <c r="F233" s="364"/>
      <c r="G233" s="154"/>
      <c r="H233" s="154"/>
      <c r="I233" s="68"/>
      <c r="J233" s="68"/>
      <c r="K233" s="68"/>
      <c r="L233" s="44"/>
    </row>
    <row r="234" spans="1:12">
      <c r="A234" s="66" t="s">
        <v>364</v>
      </c>
      <c r="B234" s="90" t="s">
        <v>310</v>
      </c>
      <c r="C234" s="120"/>
      <c r="D234" s="82" t="s">
        <v>27</v>
      </c>
      <c r="E234" s="359">
        <v>8</v>
      </c>
      <c r="F234" s="360"/>
      <c r="G234" s="71">
        <f>E234</f>
        <v>8</v>
      </c>
      <c r="H234" s="71">
        <f>G234+E234</f>
        <v>16</v>
      </c>
      <c r="I234" s="68"/>
      <c r="J234" s="21">
        <f>E234*I234</f>
        <v>0</v>
      </c>
      <c r="K234" s="21">
        <f>G234*I234</f>
        <v>0</v>
      </c>
      <c r="L234" s="100">
        <f>I234*H234</f>
        <v>0</v>
      </c>
    </row>
    <row r="235" spans="1:12">
      <c r="A235" s="66" t="s">
        <v>365</v>
      </c>
      <c r="B235" s="90" t="s">
        <v>313</v>
      </c>
      <c r="C235" s="120"/>
      <c r="D235" s="82" t="s">
        <v>27</v>
      </c>
      <c r="E235" s="359">
        <v>11</v>
      </c>
      <c r="F235" s="360"/>
      <c r="G235" s="71">
        <f>E235</f>
        <v>11</v>
      </c>
      <c r="H235" s="71">
        <f>G235+E235</f>
        <v>22</v>
      </c>
      <c r="I235" s="68"/>
      <c r="J235" s="21">
        <f>E235*I235</f>
        <v>0</v>
      </c>
      <c r="K235" s="21">
        <f>G235*I235</f>
        <v>0</v>
      </c>
      <c r="L235" s="100">
        <f>I235*H235</f>
        <v>0</v>
      </c>
    </row>
    <row r="236" spans="1:12">
      <c r="A236" s="66" t="s">
        <v>366</v>
      </c>
      <c r="B236" s="90" t="s">
        <v>315</v>
      </c>
      <c r="C236" s="120"/>
      <c r="D236" s="82" t="s">
        <v>27</v>
      </c>
      <c r="E236" s="359">
        <v>0</v>
      </c>
      <c r="F236" s="360"/>
      <c r="G236" s="71">
        <f>E236</f>
        <v>0</v>
      </c>
      <c r="H236" s="71">
        <f>G236+E236</f>
        <v>0</v>
      </c>
      <c r="I236" s="68"/>
      <c r="J236" s="21">
        <f>E236*I236</f>
        <v>0</v>
      </c>
      <c r="K236" s="21">
        <f>G236*I236</f>
        <v>0</v>
      </c>
      <c r="L236" s="100">
        <f>I236*H236</f>
        <v>0</v>
      </c>
    </row>
    <row r="237" spans="1:12">
      <c r="A237" s="66" t="s">
        <v>367</v>
      </c>
      <c r="B237" s="90" t="s">
        <v>317</v>
      </c>
      <c r="C237" s="120"/>
      <c r="D237" s="82" t="s">
        <v>27</v>
      </c>
      <c r="E237" s="359">
        <v>8</v>
      </c>
      <c r="F237" s="360"/>
      <c r="G237" s="71">
        <f>E237</f>
        <v>8</v>
      </c>
      <c r="H237" s="71">
        <f>G237+E237</f>
        <v>16</v>
      </c>
      <c r="I237" s="68"/>
      <c r="J237" s="21">
        <f>E237*I237</f>
        <v>0</v>
      </c>
      <c r="K237" s="21">
        <f>G237*I237</f>
        <v>0</v>
      </c>
      <c r="L237" s="100">
        <f>I237*H237</f>
        <v>0</v>
      </c>
    </row>
    <row r="238" spans="1:12" ht="15" thickBot="1">
      <c r="A238" s="66" t="s">
        <v>368</v>
      </c>
      <c r="B238" s="90" t="s">
        <v>369</v>
      </c>
      <c r="C238" s="41"/>
      <c r="D238" s="82" t="s">
        <v>27</v>
      </c>
      <c r="E238" s="359">
        <v>2</v>
      </c>
      <c r="F238" s="360"/>
      <c r="G238" s="71">
        <f>E238</f>
        <v>2</v>
      </c>
      <c r="H238" s="71">
        <f>G238+E238</f>
        <v>4</v>
      </c>
      <c r="I238" s="68"/>
      <c r="J238" s="30">
        <f>E238*I238</f>
        <v>0</v>
      </c>
      <c r="K238" s="30">
        <f>G238*I238</f>
        <v>0</v>
      </c>
      <c r="L238" s="148">
        <f>I238*H238</f>
        <v>0</v>
      </c>
    </row>
    <row r="239" spans="1:12" ht="15" thickBot="1">
      <c r="A239" s="324" t="s">
        <v>66</v>
      </c>
      <c r="B239" s="325"/>
      <c r="C239" s="325"/>
      <c r="D239" s="325"/>
      <c r="E239" s="325"/>
      <c r="F239" s="325"/>
      <c r="G239" s="325"/>
      <c r="H239" s="325"/>
      <c r="I239" s="326"/>
      <c r="J239" s="92">
        <f>SUM(J234:J238)</f>
        <v>0</v>
      </c>
      <c r="K239" s="92">
        <f>SUM(K234:K238)</f>
        <v>0</v>
      </c>
      <c r="L239" s="149">
        <f>SUM(L234:L238)</f>
        <v>0</v>
      </c>
    </row>
    <row r="240" spans="1:12" ht="13.2" customHeight="1">
      <c r="A240" s="172">
        <v>29</v>
      </c>
      <c r="B240" s="173" t="s">
        <v>370</v>
      </c>
      <c r="C240" s="174"/>
      <c r="D240" s="175"/>
      <c r="E240" s="356"/>
      <c r="F240" s="356"/>
      <c r="G240" s="174"/>
      <c r="H240" s="174"/>
      <c r="I240" s="75"/>
      <c r="J240" s="75"/>
      <c r="K240" s="75"/>
      <c r="L240" s="176"/>
    </row>
    <row r="241" spans="1:12">
      <c r="A241" s="66" t="s">
        <v>371</v>
      </c>
      <c r="B241" s="90" t="s">
        <v>372</v>
      </c>
      <c r="C241" s="41"/>
      <c r="D241" s="82" t="s">
        <v>27</v>
      </c>
      <c r="E241" s="344">
        <v>1</v>
      </c>
      <c r="F241" s="344"/>
      <c r="G241" s="42">
        <v>0</v>
      </c>
      <c r="H241" s="42">
        <f>G241+E241</f>
        <v>1</v>
      </c>
      <c r="I241" s="68"/>
      <c r="J241" s="21">
        <f>E241*I241</f>
        <v>0</v>
      </c>
      <c r="K241" s="21">
        <f>G241*I241</f>
        <v>0</v>
      </c>
      <c r="L241" s="100">
        <f>I241*H241</f>
        <v>0</v>
      </c>
    </row>
    <row r="242" spans="1:12">
      <c r="A242" s="66" t="s">
        <v>373</v>
      </c>
      <c r="B242" s="90" t="s">
        <v>374</v>
      </c>
      <c r="C242" s="41"/>
      <c r="D242" s="82" t="s">
        <v>16</v>
      </c>
      <c r="E242" s="344">
        <v>16</v>
      </c>
      <c r="F242" s="344"/>
      <c r="G242" s="42">
        <v>0</v>
      </c>
      <c r="H242" s="42">
        <f>G242+E242</f>
        <v>16</v>
      </c>
      <c r="I242" s="68"/>
      <c r="J242" s="21">
        <f>E242*I242</f>
        <v>0</v>
      </c>
      <c r="K242" s="21">
        <f>G242*I242</f>
        <v>0</v>
      </c>
      <c r="L242" s="100">
        <f>I242*H242</f>
        <v>0</v>
      </c>
    </row>
    <row r="243" spans="1:12" ht="15" thickBot="1">
      <c r="A243" s="131" t="s">
        <v>375</v>
      </c>
      <c r="B243" s="177" t="s">
        <v>376</v>
      </c>
      <c r="C243" s="178"/>
      <c r="D243" s="179" t="s">
        <v>16</v>
      </c>
      <c r="E243" s="345">
        <v>16</v>
      </c>
      <c r="F243" s="345"/>
      <c r="G243" s="136">
        <v>0</v>
      </c>
      <c r="H243" s="42">
        <f>G243+E243</f>
        <v>16</v>
      </c>
      <c r="I243" s="137"/>
      <c r="J243" s="30">
        <f>E243*I243</f>
        <v>0</v>
      </c>
      <c r="K243" s="30">
        <f>G243*I243</f>
        <v>0</v>
      </c>
      <c r="L243" s="148">
        <f>I243*H243</f>
        <v>0</v>
      </c>
    </row>
    <row r="244" spans="1:12" ht="15" thickBot="1">
      <c r="A244" s="324" t="s">
        <v>66</v>
      </c>
      <c r="B244" s="325"/>
      <c r="C244" s="325"/>
      <c r="D244" s="325"/>
      <c r="E244" s="325"/>
      <c r="F244" s="325"/>
      <c r="G244" s="325"/>
      <c r="H244" s="325"/>
      <c r="I244" s="326"/>
      <c r="J244" s="92">
        <f>SUM(J241:J243)</f>
        <v>0</v>
      </c>
      <c r="K244" s="92">
        <f>SUM(K241:K243)</f>
        <v>0</v>
      </c>
      <c r="L244" s="149">
        <f>SUM(L241:L243)</f>
        <v>0</v>
      </c>
    </row>
    <row r="245" spans="1:12">
      <c r="A245" s="172">
        <v>30</v>
      </c>
      <c r="B245" s="173" t="s">
        <v>377</v>
      </c>
      <c r="C245" s="174"/>
      <c r="D245" s="175"/>
      <c r="E245" s="353"/>
      <c r="F245" s="353"/>
      <c r="G245" s="174"/>
      <c r="H245" s="174"/>
      <c r="I245" s="75"/>
      <c r="J245" s="75"/>
      <c r="K245" s="75"/>
      <c r="L245" s="176"/>
    </row>
    <row r="246" spans="1:12" ht="13.2" customHeight="1">
      <c r="A246" s="180"/>
      <c r="B246" s="167" t="s">
        <v>378</v>
      </c>
      <c r="C246" s="168"/>
      <c r="D246" s="105"/>
      <c r="E246" s="357"/>
      <c r="F246" s="357"/>
      <c r="G246" s="168"/>
      <c r="H246" s="168"/>
      <c r="I246" s="181"/>
      <c r="J246" s="181"/>
      <c r="K246" s="181"/>
      <c r="L246" s="182"/>
    </row>
    <row r="247" spans="1:12" ht="57.6">
      <c r="A247" s="66"/>
      <c r="B247" s="86" t="s">
        <v>379</v>
      </c>
      <c r="C247" s="41"/>
      <c r="D247" s="183"/>
      <c r="E247" s="357"/>
      <c r="F247" s="357"/>
      <c r="G247" s="184"/>
      <c r="H247" s="42"/>
      <c r="I247" s="68"/>
      <c r="J247" s="68"/>
      <c r="K247" s="68"/>
      <c r="L247" s="44"/>
    </row>
    <row r="248" spans="1:12">
      <c r="A248" s="66" t="s">
        <v>380</v>
      </c>
      <c r="B248" s="185" t="s">
        <v>381</v>
      </c>
      <c r="C248" s="186" t="s">
        <v>311</v>
      </c>
      <c r="D248" s="186" t="s">
        <v>24</v>
      </c>
      <c r="E248" s="344">
        <f>'[4]PPTO COSTADO NORTE'!$G$157</f>
        <v>0</v>
      </c>
      <c r="F248" s="344"/>
      <c r="G248" s="42">
        <f>E248</f>
        <v>0</v>
      </c>
      <c r="H248" s="42">
        <f>G248+E248</f>
        <v>0</v>
      </c>
      <c r="I248" s="68"/>
      <c r="J248" s="21">
        <f t="shared" ref="J248:J269" si="49">E248*I248</f>
        <v>0</v>
      </c>
      <c r="K248" s="21">
        <f t="shared" ref="K248:K269" si="50">G248*I248</f>
        <v>0</v>
      </c>
      <c r="L248" s="100">
        <f>H248*I248</f>
        <v>0</v>
      </c>
    </row>
    <row r="249" spans="1:12">
      <c r="A249" s="66" t="s">
        <v>382</v>
      </c>
      <c r="B249" s="185" t="s">
        <v>381</v>
      </c>
      <c r="C249" s="186" t="s">
        <v>320</v>
      </c>
      <c r="D249" s="186" t="s">
        <v>24</v>
      </c>
      <c r="E249" s="344">
        <v>11</v>
      </c>
      <c r="F249" s="344"/>
      <c r="G249" s="42">
        <f t="shared" ref="G249:G269" si="51">E249</f>
        <v>11</v>
      </c>
      <c r="H249" s="42">
        <f t="shared" ref="H249:H269" si="52">G249+E249</f>
        <v>22</v>
      </c>
      <c r="I249" s="68"/>
      <c r="J249" s="21">
        <f t="shared" si="49"/>
        <v>0</v>
      </c>
      <c r="K249" s="21">
        <f t="shared" si="50"/>
        <v>0</v>
      </c>
      <c r="L249" s="100">
        <f t="shared" ref="L249:L269" si="53">H249*I249</f>
        <v>0</v>
      </c>
    </row>
    <row r="250" spans="1:12">
      <c r="A250" s="66" t="s">
        <v>383</v>
      </c>
      <c r="B250" s="185" t="s">
        <v>381</v>
      </c>
      <c r="C250" s="186" t="s">
        <v>384</v>
      </c>
      <c r="D250" s="186" t="s">
        <v>24</v>
      </c>
      <c r="E250" s="344">
        <v>4</v>
      </c>
      <c r="F250" s="344"/>
      <c r="G250" s="42">
        <f t="shared" si="51"/>
        <v>4</v>
      </c>
      <c r="H250" s="42">
        <f t="shared" si="52"/>
        <v>8</v>
      </c>
      <c r="I250" s="68"/>
      <c r="J250" s="21">
        <f t="shared" si="49"/>
        <v>0</v>
      </c>
      <c r="K250" s="21">
        <f t="shared" si="50"/>
        <v>0</v>
      </c>
      <c r="L250" s="100">
        <f t="shared" si="53"/>
        <v>0</v>
      </c>
    </row>
    <row r="251" spans="1:12">
      <c r="A251" s="66" t="s">
        <v>385</v>
      </c>
      <c r="B251" s="185" t="s">
        <v>381</v>
      </c>
      <c r="C251" s="186" t="s">
        <v>386</v>
      </c>
      <c r="D251" s="186" t="s">
        <v>24</v>
      </c>
      <c r="E251" s="344">
        <v>4.5</v>
      </c>
      <c r="F251" s="344"/>
      <c r="G251" s="42">
        <f t="shared" si="51"/>
        <v>4.5</v>
      </c>
      <c r="H251" s="42">
        <f t="shared" si="52"/>
        <v>9</v>
      </c>
      <c r="I251" s="68"/>
      <c r="J251" s="21">
        <f t="shared" si="49"/>
        <v>0</v>
      </c>
      <c r="K251" s="21">
        <f t="shared" si="50"/>
        <v>0</v>
      </c>
      <c r="L251" s="100">
        <f t="shared" si="53"/>
        <v>0</v>
      </c>
    </row>
    <row r="252" spans="1:12">
      <c r="A252" s="66" t="s">
        <v>387</v>
      </c>
      <c r="B252" s="185" t="s">
        <v>388</v>
      </c>
      <c r="C252" s="186" t="s">
        <v>389</v>
      </c>
      <c r="D252" s="186" t="s">
        <v>24</v>
      </c>
      <c r="E252" s="344">
        <v>28.5</v>
      </c>
      <c r="F252" s="344"/>
      <c r="G252" s="42">
        <f t="shared" si="51"/>
        <v>28.5</v>
      </c>
      <c r="H252" s="42">
        <f t="shared" si="52"/>
        <v>57</v>
      </c>
      <c r="I252" s="68"/>
      <c r="J252" s="21">
        <f t="shared" si="49"/>
        <v>0</v>
      </c>
      <c r="K252" s="21">
        <f t="shared" si="50"/>
        <v>0</v>
      </c>
      <c r="L252" s="100">
        <f t="shared" si="53"/>
        <v>0</v>
      </c>
    </row>
    <row r="253" spans="1:12">
      <c r="A253" s="66" t="s">
        <v>390</v>
      </c>
      <c r="B253" s="185" t="s">
        <v>388</v>
      </c>
      <c r="C253" s="186" t="s">
        <v>232</v>
      </c>
      <c r="D253" s="186" t="s">
        <v>24</v>
      </c>
      <c r="E253" s="344">
        <v>51</v>
      </c>
      <c r="F253" s="344"/>
      <c r="G253" s="42">
        <f t="shared" si="51"/>
        <v>51</v>
      </c>
      <c r="H253" s="42">
        <f t="shared" si="52"/>
        <v>102</v>
      </c>
      <c r="I253" s="68"/>
      <c r="J253" s="21">
        <f t="shared" si="49"/>
        <v>0</v>
      </c>
      <c r="K253" s="21">
        <f t="shared" si="50"/>
        <v>0</v>
      </c>
      <c r="L253" s="100">
        <f t="shared" si="53"/>
        <v>0</v>
      </c>
    </row>
    <row r="254" spans="1:12">
      <c r="A254" s="66" t="s">
        <v>391</v>
      </c>
      <c r="B254" s="185" t="s">
        <v>392</v>
      </c>
      <c r="C254" s="186" t="s">
        <v>311</v>
      </c>
      <c r="D254" s="186" t="s">
        <v>27</v>
      </c>
      <c r="E254" s="344">
        <v>4</v>
      </c>
      <c r="F254" s="344"/>
      <c r="G254" s="42">
        <f t="shared" si="51"/>
        <v>4</v>
      </c>
      <c r="H254" s="42">
        <f t="shared" si="52"/>
        <v>8</v>
      </c>
      <c r="I254" s="68"/>
      <c r="J254" s="21">
        <f t="shared" si="49"/>
        <v>0</v>
      </c>
      <c r="K254" s="21">
        <f t="shared" si="50"/>
        <v>0</v>
      </c>
      <c r="L254" s="100">
        <f t="shared" si="53"/>
        <v>0</v>
      </c>
    </row>
    <row r="255" spans="1:12">
      <c r="A255" s="66" t="s">
        <v>393</v>
      </c>
      <c r="B255" s="185" t="s">
        <v>392</v>
      </c>
      <c r="C255" s="186" t="s">
        <v>320</v>
      </c>
      <c r="D255" s="186" t="s">
        <v>27</v>
      </c>
      <c r="E255" s="344">
        <v>2</v>
      </c>
      <c r="F255" s="344"/>
      <c r="G255" s="42">
        <f t="shared" si="51"/>
        <v>2</v>
      </c>
      <c r="H255" s="42">
        <f t="shared" si="52"/>
        <v>4</v>
      </c>
      <c r="I255" s="68"/>
      <c r="J255" s="21">
        <f t="shared" si="49"/>
        <v>0</v>
      </c>
      <c r="K255" s="21">
        <f t="shared" si="50"/>
        <v>0</v>
      </c>
      <c r="L255" s="100">
        <f t="shared" si="53"/>
        <v>0</v>
      </c>
    </row>
    <row r="256" spans="1:12">
      <c r="A256" s="66" t="s">
        <v>394</v>
      </c>
      <c r="B256" s="185" t="s">
        <v>392</v>
      </c>
      <c r="C256" s="186" t="s">
        <v>384</v>
      </c>
      <c r="D256" s="186" t="s">
        <v>27</v>
      </c>
      <c r="E256" s="344">
        <v>3</v>
      </c>
      <c r="F256" s="344"/>
      <c r="G256" s="42">
        <f t="shared" si="51"/>
        <v>3</v>
      </c>
      <c r="H256" s="42">
        <f t="shared" si="52"/>
        <v>6</v>
      </c>
      <c r="I256" s="68"/>
      <c r="J256" s="21">
        <f t="shared" si="49"/>
        <v>0</v>
      </c>
      <c r="K256" s="21">
        <f t="shared" si="50"/>
        <v>0</v>
      </c>
      <c r="L256" s="100">
        <f t="shared" si="53"/>
        <v>0</v>
      </c>
    </row>
    <row r="257" spans="1:12">
      <c r="A257" s="66" t="s">
        <v>395</v>
      </c>
      <c r="B257" s="185" t="s">
        <v>392</v>
      </c>
      <c r="C257" s="186" t="s">
        <v>386</v>
      </c>
      <c r="D257" s="186" t="s">
        <v>27</v>
      </c>
      <c r="E257" s="344">
        <v>1</v>
      </c>
      <c r="F257" s="344"/>
      <c r="G257" s="42">
        <f t="shared" si="51"/>
        <v>1</v>
      </c>
      <c r="H257" s="42">
        <f t="shared" si="52"/>
        <v>2</v>
      </c>
      <c r="I257" s="68"/>
      <c r="J257" s="21">
        <f t="shared" si="49"/>
        <v>0</v>
      </c>
      <c r="K257" s="21">
        <f t="shared" si="50"/>
        <v>0</v>
      </c>
      <c r="L257" s="100">
        <f t="shared" si="53"/>
        <v>0</v>
      </c>
    </row>
    <row r="258" spans="1:12">
      <c r="A258" s="66" t="s">
        <v>396</v>
      </c>
      <c r="B258" s="185" t="s">
        <v>397</v>
      </c>
      <c r="C258" s="186" t="s">
        <v>389</v>
      </c>
      <c r="D258" s="186" t="s">
        <v>27</v>
      </c>
      <c r="E258" s="344">
        <v>9</v>
      </c>
      <c r="F258" s="344"/>
      <c r="G258" s="42">
        <f t="shared" si="51"/>
        <v>9</v>
      </c>
      <c r="H258" s="42">
        <f t="shared" si="52"/>
        <v>18</v>
      </c>
      <c r="I258" s="68"/>
      <c r="J258" s="21">
        <f t="shared" si="49"/>
        <v>0</v>
      </c>
      <c r="K258" s="21">
        <f t="shared" si="50"/>
        <v>0</v>
      </c>
      <c r="L258" s="100">
        <f t="shared" si="53"/>
        <v>0</v>
      </c>
    </row>
    <row r="259" spans="1:12">
      <c r="A259" s="66" t="s">
        <v>398</v>
      </c>
      <c r="B259" s="185" t="s">
        <v>397</v>
      </c>
      <c r="C259" s="186" t="s">
        <v>232</v>
      </c>
      <c r="D259" s="186" t="s">
        <v>27</v>
      </c>
      <c r="E259" s="344">
        <v>8</v>
      </c>
      <c r="F259" s="344"/>
      <c r="G259" s="42">
        <f t="shared" si="51"/>
        <v>8</v>
      </c>
      <c r="H259" s="42">
        <f t="shared" si="52"/>
        <v>16</v>
      </c>
      <c r="I259" s="68"/>
      <c r="J259" s="21">
        <f t="shared" si="49"/>
        <v>0</v>
      </c>
      <c r="K259" s="21">
        <f t="shared" si="50"/>
        <v>0</v>
      </c>
      <c r="L259" s="100">
        <f t="shared" si="53"/>
        <v>0</v>
      </c>
    </row>
    <row r="260" spans="1:12">
      <c r="A260" s="66" t="s">
        <v>399</v>
      </c>
      <c r="B260" s="187" t="s">
        <v>400</v>
      </c>
      <c r="C260" s="186" t="s">
        <v>401</v>
      </c>
      <c r="D260" s="186" t="s">
        <v>27</v>
      </c>
      <c r="E260" s="344">
        <v>9</v>
      </c>
      <c r="F260" s="344"/>
      <c r="G260" s="42">
        <f t="shared" si="51"/>
        <v>9</v>
      </c>
      <c r="H260" s="42">
        <f t="shared" si="52"/>
        <v>18</v>
      </c>
      <c r="I260" s="68"/>
      <c r="J260" s="21">
        <f t="shared" si="49"/>
        <v>0</v>
      </c>
      <c r="K260" s="21">
        <f t="shared" si="50"/>
        <v>0</v>
      </c>
      <c r="L260" s="100">
        <f t="shared" si="53"/>
        <v>0</v>
      </c>
    </row>
    <row r="261" spans="1:12">
      <c r="A261" s="66" t="s">
        <v>402</v>
      </c>
      <c r="B261" s="187" t="s">
        <v>400</v>
      </c>
      <c r="C261" s="186" t="s">
        <v>403</v>
      </c>
      <c r="D261" s="186" t="s">
        <v>27</v>
      </c>
      <c r="E261" s="344">
        <v>3</v>
      </c>
      <c r="F261" s="344"/>
      <c r="G261" s="42">
        <f t="shared" si="51"/>
        <v>3</v>
      </c>
      <c r="H261" s="42">
        <f t="shared" si="52"/>
        <v>6</v>
      </c>
      <c r="I261" s="68"/>
      <c r="J261" s="21">
        <f t="shared" si="49"/>
        <v>0</v>
      </c>
      <c r="K261" s="21">
        <f t="shared" si="50"/>
        <v>0</v>
      </c>
      <c r="L261" s="100">
        <f t="shared" si="53"/>
        <v>0</v>
      </c>
    </row>
    <row r="262" spans="1:12">
      <c r="A262" s="66" t="s">
        <v>404</v>
      </c>
      <c r="B262" s="187" t="s">
        <v>405</v>
      </c>
      <c r="C262" s="186" t="s">
        <v>406</v>
      </c>
      <c r="D262" s="186" t="s">
        <v>27</v>
      </c>
      <c r="E262" s="344">
        <v>3</v>
      </c>
      <c r="F262" s="344"/>
      <c r="G262" s="42">
        <f t="shared" si="51"/>
        <v>3</v>
      </c>
      <c r="H262" s="42">
        <f t="shared" si="52"/>
        <v>6</v>
      </c>
      <c r="I262" s="68"/>
      <c r="J262" s="21">
        <f t="shared" si="49"/>
        <v>0</v>
      </c>
      <c r="K262" s="21">
        <f t="shared" si="50"/>
        <v>0</v>
      </c>
      <c r="L262" s="100">
        <f t="shared" si="53"/>
        <v>0</v>
      </c>
    </row>
    <row r="263" spans="1:12">
      <c r="A263" s="66" t="s">
        <v>407</v>
      </c>
      <c r="B263" s="187" t="s">
        <v>405</v>
      </c>
      <c r="C263" s="186" t="s">
        <v>408</v>
      </c>
      <c r="D263" s="186" t="s">
        <v>27</v>
      </c>
      <c r="E263" s="344">
        <v>9</v>
      </c>
      <c r="F263" s="344"/>
      <c r="G263" s="42">
        <f t="shared" si="51"/>
        <v>9</v>
      </c>
      <c r="H263" s="42">
        <f t="shared" si="52"/>
        <v>18</v>
      </c>
      <c r="I263" s="68"/>
      <c r="J263" s="21">
        <f t="shared" si="49"/>
        <v>0</v>
      </c>
      <c r="K263" s="21">
        <f t="shared" si="50"/>
        <v>0</v>
      </c>
      <c r="L263" s="100">
        <f t="shared" si="53"/>
        <v>0</v>
      </c>
    </row>
    <row r="264" spans="1:12">
      <c r="A264" s="66" t="s">
        <v>409</v>
      </c>
      <c r="B264" s="187" t="s">
        <v>405</v>
      </c>
      <c r="C264" s="186" t="s">
        <v>410</v>
      </c>
      <c r="D264" s="186" t="s">
        <v>27</v>
      </c>
      <c r="E264" s="344">
        <v>1</v>
      </c>
      <c r="F264" s="344"/>
      <c r="G264" s="42">
        <f t="shared" si="51"/>
        <v>1</v>
      </c>
      <c r="H264" s="42">
        <f t="shared" si="52"/>
        <v>2</v>
      </c>
      <c r="I264" s="68"/>
      <c r="J264" s="21">
        <f t="shared" si="49"/>
        <v>0</v>
      </c>
      <c r="K264" s="21">
        <f t="shared" si="50"/>
        <v>0</v>
      </c>
      <c r="L264" s="100">
        <f t="shared" si="53"/>
        <v>0</v>
      </c>
    </row>
    <row r="265" spans="1:12">
      <c r="A265" s="66" t="s">
        <v>411</v>
      </c>
      <c r="B265" s="185" t="s">
        <v>412</v>
      </c>
      <c r="C265" s="186" t="s">
        <v>311</v>
      </c>
      <c r="D265" s="186" t="s">
        <v>27</v>
      </c>
      <c r="E265" s="344">
        <v>3</v>
      </c>
      <c r="F265" s="344"/>
      <c r="G265" s="42">
        <f t="shared" si="51"/>
        <v>3</v>
      </c>
      <c r="H265" s="42">
        <f t="shared" si="52"/>
        <v>6</v>
      </c>
      <c r="I265" s="68"/>
      <c r="J265" s="21">
        <f t="shared" si="49"/>
        <v>0</v>
      </c>
      <c r="K265" s="21">
        <f t="shared" si="50"/>
        <v>0</v>
      </c>
      <c r="L265" s="100">
        <f t="shared" si="53"/>
        <v>0</v>
      </c>
    </row>
    <row r="266" spans="1:12">
      <c r="A266" s="66" t="s">
        <v>413</v>
      </c>
      <c r="B266" s="185" t="s">
        <v>412</v>
      </c>
      <c r="C266" s="186" t="s">
        <v>320</v>
      </c>
      <c r="D266" s="186" t="s">
        <v>27</v>
      </c>
      <c r="E266" s="344">
        <v>10</v>
      </c>
      <c r="F266" s="344"/>
      <c r="G266" s="42">
        <f t="shared" si="51"/>
        <v>10</v>
      </c>
      <c r="H266" s="42">
        <f t="shared" si="52"/>
        <v>20</v>
      </c>
      <c r="I266" s="68"/>
      <c r="J266" s="21">
        <f t="shared" si="49"/>
        <v>0</v>
      </c>
      <c r="K266" s="21">
        <f t="shared" si="50"/>
        <v>0</v>
      </c>
      <c r="L266" s="100">
        <f t="shared" si="53"/>
        <v>0</v>
      </c>
    </row>
    <row r="267" spans="1:12">
      <c r="A267" s="66" t="s">
        <v>414</v>
      </c>
      <c r="B267" s="185" t="s">
        <v>412</v>
      </c>
      <c r="C267" s="186" t="s">
        <v>384</v>
      </c>
      <c r="D267" s="186" t="s">
        <v>27</v>
      </c>
      <c r="E267" s="344">
        <v>10</v>
      </c>
      <c r="F267" s="344"/>
      <c r="G267" s="42">
        <f t="shared" si="51"/>
        <v>10</v>
      </c>
      <c r="H267" s="42">
        <f t="shared" si="52"/>
        <v>20</v>
      </c>
      <c r="I267" s="68"/>
      <c r="J267" s="21">
        <f t="shared" si="49"/>
        <v>0</v>
      </c>
      <c r="K267" s="21">
        <f t="shared" si="50"/>
        <v>0</v>
      </c>
      <c r="L267" s="100">
        <f t="shared" si="53"/>
        <v>0</v>
      </c>
    </row>
    <row r="268" spans="1:12">
      <c r="A268" s="66" t="s">
        <v>415</v>
      </c>
      <c r="B268" s="185" t="s">
        <v>412</v>
      </c>
      <c r="C268" s="186" t="s">
        <v>386</v>
      </c>
      <c r="D268" s="186" t="s">
        <v>27</v>
      </c>
      <c r="E268" s="344">
        <v>2</v>
      </c>
      <c r="F268" s="344"/>
      <c r="G268" s="42">
        <f t="shared" si="51"/>
        <v>2</v>
      </c>
      <c r="H268" s="42">
        <f t="shared" si="52"/>
        <v>4</v>
      </c>
      <c r="I268" s="68"/>
      <c r="J268" s="21">
        <f t="shared" si="49"/>
        <v>0</v>
      </c>
      <c r="K268" s="21">
        <f t="shared" si="50"/>
        <v>0</v>
      </c>
      <c r="L268" s="100">
        <f t="shared" si="53"/>
        <v>0</v>
      </c>
    </row>
    <row r="269" spans="1:12" ht="15" thickBot="1">
      <c r="A269" s="131" t="s">
        <v>416</v>
      </c>
      <c r="B269" s="188" t="s">
        <v>412</v>
      </c>
      <c r="C269" s="189" t="s">
        <v>389</v>
      </c>
      <c r="D269" s="189" t="s">
        <v>27</v>
      </c>
      <c r="E269" s="345">
        <v>5</v>
      </c>
      <c r="F269" s="345"/>
      <c r="G269" s="42">
        <f t="shared" si="51"/>
        <v>5</v>
      </c>
      <c r="H269" s="42">
        <f t="shared" si="52"/>
        <v>10</v>
      </c>
      <c r="I269" s="137"/>
      <c r="J269" s="30">
        <f t="shared" si="49"/>
        <v>0</v>
      </c>
      <c r="K269" s="30">
        <f t="shared" si="50"/>
        <v>0</v>
      </c>
      <c r="L269" s="148">
        <f t="shared" si="53"/>
        <v>0</v>
      </c>
    </row>
    <row r="270" spans="1:12" ht="15" thickBot="1">
      <c r="A270" s="324" t="s">
        <v>66</v>
      </c>
      <c r="B270" s="325"/>
      <c r="C270" s="325"/>
      <c r="D270" s="325"/>
      <c r="E270" s="325"/>
      <c r="F270" s="325"/>
      <c r="G270" s="325"/>
      <c r="H270" s="325"/>
      <c r="I270" s="326"/>
      <c r="J270" s="92">
        <f>SUM(J248:J269)</f>
        <v>0</v>
      </c>
      <c r="K270" s="92">
        <f>SUM(K248:K269)</f>
        <v>0</v>
      </c>
      <c r="L270" s="149">
        <f>SUM(L248:L269)</f>
        <v>0</v>
      </c>
    </row>
    <row r="271" spans="1:12" ht="13.2" customHeight="1">
      <c r="A271" s="190">
        <v>31</v>
      </c>
      <c r="B271" s="191" t="s">
        <v>417</v>
      </c>
      <c r="C271" s="192"/>
      <c r="D271" s="193"/>
      <c r="E271" s="338"/>
      <c r="F271" s="338"/>
      <c r="G271" s="192"/>
      <c r="H271" s="192"/>
      <c r="I271" s="194"/>
      <c r="J271" s="194"/>
      <c r="K271" s="194"/>
      <c r="L271" s="195"/>
    </row>
    <row r="272" spans="1:12" ht="57.6">
      <c r="A272" s="66"/>
      <c r="B272" s="86" t="s">
        <v>418</v>
      </c>
      <c r="C272" s="41"/>
      <c r="D272" s="19"/>
      <c r="E272" s="343"/>
      <c r="F272" s="343"/>
      <c r="G272" s="42"/>
      <c r="H272" s="42"/>
      <c r="I272" s="68"/>
      <c r="J272" s="68"/>
      <c r="K272" s="68"/>
      <c r="L272" s="44"/>
    </row>
    <row r="273" spans="1:12">
      <c r="A273" s="196" t="s">
        <v>419</v>
      </c>
      <c r="B273" s="185" t="s">
        <v>420</v>
      </c>
      <c r="C273" s="186" t="s">
        <v>320</v>
      </c>
      <c r="D273" s="186" t="s">
        <v>27</v>
      </c>
      <c r="E273" s="309">
        <v>0</v>
      </c>
      <c r="F273" s="309"/>
      <c r="G273" s="42">
        <f t="shared" ref="G273:G278" si="54">E273</f>
        <v>0</v>
      </c>
      <c r="H273" s="42">
        <f t="shared" ref="H273:H278" si="55">G273+E273</f>
        <v>0</v>
      </c>
      <c r="I273" s="68"/>
      <c r="J273" s="21">
        <f t="shared" ref="J273:J278" si="56">E273*I273</f>
        <v>0</v>
      </c>
      <c r="K273" s="21">
        <f t="shared" ref="K273:K278" si="57">G273*I273</f>
        <v>0</v>
      </c>
      <c r="L273" s="100">
        <f t="shared" ref="L273:L278" si="58">I273*H273</f>
        <v>0</v>
      </c>
    </row>
    <row r="274" spans="1:12">
      <c r="A274" s="196" t="s">
        <v>421</v>
      </c>
      <c r="B274" s="185" t="s">
        <v>422</v>
      </c>
      <c r="C274" s="186" t="s">
        <v>320</v>
      </c>
      <c r="D274" s="186" t="s">
        <v>27</v>
      </c>
      <c r="E274" s="309">
        <v>0</v>
      </c>
      <c r="F274" s="309"/>
      <c r="G274" s="42">
        <f t="shared" si="54"/>
        <v>0</v>
      </c>
      <c r="H274" s="42">
        <f t="shared" si="55"/>
        <v>0</v>
      </c>
      <c r="I274" s="68"/>
      <c r="J274" s="21">
        <f t="shared" si="56"/>
        <v>0</v>
      </c>
      <c r="K274" s="21">
        <f t="shared" si="57"/>
        <v>0</v>
      </c>
      <c r="L274" s="100">
        <f t="shared" si="58"/>
        <v>0</v>
      </c>
    </row>
    <row r="275" spans="1:12">
      <c r="A275" s="196" t="s">
        <v>423</v>
      </c>
      <c r="B275" s="185" t="s">
        <v>424</v>
      </c>
      <c r="C275" s="186" t="s">
        <v>232</v>
      </c>
      <c r="D275" s="186" t="s">
        <v>27</v>
      </c>
      <c r="E275" s="309">
        <v>0</v>
      </c>
      <c r="F275" s="309"/>
      <c r="G275" s="42">
        <f t="shared" si="54"/>
        <v>0</v>
      </c>
      <c r="H275" s="42">
        <f t="shared" si="55"/>
        <v>0</v>
      </c>
      <c r="I275" s="68"/>
      <c r="J275" s="21">
        <f t="shared" si="56"/>
        <v>0</v>
      </c>
      <c r="K275" s="21">
        <f t="shared" si="57"/>
        <v>0</v>
      </c>
      <c r="L275" s="100">
        <f t="shared" si="58"/>
        <v>0</v>
      </c>
    </row>
    <row r="276" spans="1:12">
      <c r="A276" s="196" t="s">
        <v>425</v>
      </c>
      <c r="B276" s="185" t="s">
        <v>426</v>
      </c>
      <c r="C276" s="186" t="s">
        <v>320</v>
      </c>
      <c r="D276" s="186" t="s">
        <v>27</v>
      </c>
      <c r="E276" s="309">
        <v>0</v>
      </c>
      <c r="F276" s="309"/>
      <c r="G276" s="42">
        <f t="shared" si="54"/>
        <v>0</v>
      </c>
      <c r="H276" s="42">
        <f t="shared" si="55"/>
        <v>0</v>
      </c>
      <c r="I276" s="68"/>
      <c r="J276" s="21">
        <f t="shared" si="56"/>
        <v>0</v>
      </c>
      <c r="K276" s="21">
        <f t="shared" si="57"/>
        <v>0</v>
      </c>
      <c r="L276" s="100">
        <f t="shared" si="58"/>
        <v>0</v>
      </c>
    </row>
    <row r="277" spans="1:12">
      <c r="A277" s="196" t="s">
        <v>427</v>
      </c>
      <c r="B277" s="185" t="s">
        <v>428</v>
      </c>
      <c r="C277" s="186"/>
      <c r="D277" s="186" t="s">
        <v>27</v>
      </c>
      <c r="E277" s="309">
        <v>0</v>
      </c>
      <c r="F277" s="309"/>
      <c r="G277" s="42">
        <f t="shared" si="54"/>
        <v>0</v>
      </c>
      <c r="H277" s="42">
        <f t="shared" si="55"/>
        <v>0</v>
      </c>
      <c r="I277" s="68"/>
      <c r="J277" s="21">
        <f t="shared" si="56"/>
        <v>0</v>
      </c>
      <c r="K277" s="21">
        <f t="shared" si="57"/>
        <v>0</v>
      </c>
      <c r="L277" s="100">
        <f t="shared" si="58"/>
        <v>0</v>
      </c>
    </row>
    <row r="278" spans="1:12" ht="15" thickBot="1">
      <c r="A278" s="197" t="s">
        <v>429</v>
      </c>
      <c r="B278" s="188" t="s">
        <v>430</v>
      </c>
      <c r="C278" s="198"/>
      <c r="D278" s="189" t="s">
        <v>27</v>
      </c>
      <c r="E278" s="310">
        <v>1</v>
      </c>
      <c r="F278" s="310"/>
      <c r="G278" s="42">
        <f t="shared" si="54"/>
        <v>1</v>
      </c>
      <c r="H278" s="42">
        <f t="shared" si="55"/>
        <v>2</v>
      </c>
      <c r="I278" s="137"/>
      <c r="J278" s="30">
        <f t="shared" si="56"/>
        <v>0</v>
      </c>
      <c r="K278" s="30">
        <f t="shared" si="57"/>
        <v>0</v>
      </c>
      <c r="L278" s="148">
        <f t="shared" si="58"/>
        <v>0</v>
      </c>
    </row>
    <row r="279" spans="1:12" ht="15" thickBot="1">
      <c r="A279" s="324" t="s">
        <v>66</v>
      </c>
      <c r="B279" s="325"/>
      <c r="C279" s="325"/>
      <c r="D279" s="325"/>
      <c r="E279" s="325"/>
      <c r="F279" s="325"/>
      <c r="G279" s="325"/>
      <c r="H279" s="325"/>
      <c r="I279" s="326"/>
      <c r="J279" s="92">
        <f>SUM(J273:J278)</f>
        <v>0</v>
      </c>
      <c r="K279" s="92">
        <f>SUM(K273:K278)</f>
        <v>0</v>
      </c>
      <c r="L279" s="149">
        <f>SUM(L273:L278)</f>
        <v>0</v>
      </c>
    </row>
    <row r="280" spans="1:12" ht="13.2" customHeight="1">
      <c r="A280" s="190">
        <v>32</v>
      </c>
      <c r="B280" s="191" t="s">
        <v>431</v>
      </c>
      <c r="C280" s="192"/>
      <c r="D280" s="193"/>
      <c r="E280" s="352"/>
      <c r="F280" s="352"/>
      <c r="G280" s="192"/>
      <c r="H280" s="192"/>
      <c r="I280" s="194"/>
      <c r="J280" s="194"/>
      <c r="K280" s="194"/>
      <c r="L280" s="195"/>
    </row>
    <row r="281" spans="1:12">
      <c r="A281" s="196" t="s">
        <v>432</v>
      </c>
      <c r="B281" s="185" t="s">
        <v>433</v>
      </c>
      <c r="C281" s="41"/>
      <c r="D281" s="183" t="s">
        <v>27</v>
      </c>
      <c r="E281" s="309">
        <v>21</v>
      </c>
      <c r="F281" s="309"/>
      <c r="G281" s="184">
        <f>E281</f>
        <v>21</v>
      </c>
      <c r="H281" s="42">
        <f>G281+E281</f>
        <v>42</v>
      </c>
      <c r="I281" s="68"/>
      <c r="J281" s="21">
        <f>E281*I281</f>
        <v>0</v>
      </c>
      <c r="K281" s="21">
        <f>G281*I281</f>
        <v>0</v>
      </c>
      <c r="L281" s="100">
        <f>I281*H281</f>
        <v>0</v>
      </c>
    </row>
    <row r="282" spans="1:12" ht="15" thickBot="1">
      <c r="A282" s="197" t="s">
        <v>434</v>
      </c>
      <c r="B282" s="188" t="s">
        <v>435</v>
      </c>
      <c r="C282" s="178"/>
      <c r="D282" s="199" t="s">
        <v>27</v>
      </c>
      <c r="E282" s="310">
        <v>21</v>
      </c>
      <c r="F282" s="310"/>
      <c r="G282" s="184">
        <f>E282</f>
        <v>21</v>
      </c>
      <c r="H282" s="42">
        <f>G282+E282</f>
        <v>42</v>
      </c>
      <c r="I282" s="137"/>
      <c r="J282" s="30">
        <f>E282*I282</f>
        <v>0</v>
      </c>
      <c r="K282" s="30">
        <f>G282*I282</f>
        <v>0</v>
      </c>
      <c r="L282" s="148">
        <f>I282*H282</f>
        <v>0</v>
      </c>
    </row>
    <row r="283" spans="1:12" ht="15" thickBot="1">
      <c r="A283" s="324" t="s">
        <v>66</v>
      </c>
      <c r="B283" s="325"/>
      <c r="C283" s="325"/>
      <c r="D283" s="325"/>
      <c r="E283" s="325"/>
      <c r="F283" s="325"/>
      <c r="G283" s="325"/>
      <c r="H283" s="325"/>
      <c r="I283" s="326"/>
      <c r="J283" s="92">
        <f>SUM(J281:J282)</f>
        <v>0</v>
      </c>
      <c r="K283" s="92">
        <f>SUM(K281:K282)</f>
        <v>0</v>
      </c>
      <c r="L283" s="149">
        <f>SUM(L281:L282)</f>
        <v>0</v>
      </c>
    </row>
    <row r="284" spans="1:12" ht="13.2" customHeight="1">
      <c r="A284" s="190">
        <v>33</v>
      </c>
      <c r="B284" s="191" t="s">
        <v>343</v>
      </c>
      <c r="C284" s="192"/>
      <c r="D284" s="193"/>
      <c r="E284" s="338"/>
      <c r="F284" s="338"/>
      <c r="G284" s="192"/>
      <c r="H284" s="192"/>
      <c r="I284" s="194"/>
      <c r="J284" s="194"/>
      <c r="K284" s="194"/>
      <c r="L284" s="195"/>
    </row>
    <row r="285" spans="1:12" ht="13.2" customHeight="1">
      <c r="A285" s="200" t="s">
        <v>436</v>
      </c>
      <c r="B285" s="185" t="s">
        <v>437</v>
      </c>
      <c r="C285" s="186" t="s">
        <v>311</v>
      </c>
      <c r="D285" s="186" t="s">
        <v>27</v>
      </c>
      <c r="E285" s="309">
        <v>3</v>
      </c>
      <c r="F285" s="309"/>
      <c r="G285" s="193">
        <f>E285</f>
        <v>3</v>
      </c>
      <c r="H285" s="193">
        <f>G285+E285</f>
        <v>6</v>
      </c>
      <c r="I285" s="194"/>
      <c r="J285" s="21">
        <f t="shared" ref="J285:J296" si="59">E285*I285</f>
        <v>0</v>
      </c>
      <c r="K285" s="21">
        <f t="shared" ref="K285:K296" si="60">G285*I285</f>
        <v>0</v>
      </c>
      <c r="L285" s="201">
        <f>I285*H285</f>
        <v>0</v>
      </c>
    </row>
    <row r="286" spans="1:12" ht="13.2" customHeight="1">
      <c r="A286" s="200" t="s">
        <v>438</v>
      </c>
      <c r="B286" s="185" t="s">
        <v>439</v>
      </c>
      <c r="C286" s="186" t="s">
        <v>311</v>
      </c>
      <c r="D286" s="186" t="s">
        <v>27</v>
      </c>
      <c r="E286" s="309">
        <v>2</v>
      </c>
      <c r="F286" s="309"/>
      <c r="G286" s="193">
        <f t="shared" ref="G286:G296" si="61">E286</f>
        <v>2</v>
      </c>
      <c r="H286" s="193">
        <f t="shared" ref="H286:H296" si="62">G286+E286</f>
        <v>4</v>
      </c>
      <c r="I286" s="194"/>
      <c r="J286" s="21">
        <f t="shared" si="59"/>
        <v>0</v>
      </c>
      <c r="K286" s="21">
        <f t="shared" si="60"/>
        <v>0</v>
      </c>
      <c r="L286" s="201">
        <f t="shared" ref="L286:L296" si="63">I286*H286</f>
        <v>0</v>
      </c>
    </row>
    <row r="287" spans="1:12" ht="13.2" customHeight="1">
      <c r="A287" s="200" t="s">
        <v>440</v>
      </c>
      <c r="B287" s="185" t="s">
        <v>437</v>
      </c>
      <c r="C287" s="186" t="s">
        <v>320</v>
      </c>
      <c r="D287" s="186" t="s">
        <v>27</v>
      </c>
      <c r="E287" s="309">
        <v>3</v>
      </c>
      <c r="F287" s="309"/>
      <c r="G287" s="193">
        <f t="shared" si="61"/>
        <v>3</v>
      </c>
      <c r="H287" s="193">
        <f t="shared" si="62"/>
        <v>6</v>
      </c>
      <c r="I287" s="194"/>
      <c r="J287" s="21">
        <f t="shared" si="59"/>
        <v>0</v>
      </c>
      <c r="K287" s="21">
        <f t="shared" si="60"/>
        <v>0</v>
      </c>
      <c r="L287" s="201">
        <f t="shared" si="63"/>
        <v>0</v>
      </c>
    </row>
    <row r="288" spans="1:12" ht="13.2" customHeight="1">
      <c r="A288" s="200" t="s">
        <v>441</v>
      </c>
      <c r="B288" s="185" t="s">
        <v>439</v>
      </c>
      <c r="C288" s="186" t="s">
        <v>320</v>
      </c>
      <c r="D288" s="186" t="s">
        <v>27</v>
      </c>
      <c r="E288" s="309">
        <v>2</v>
      </c>
      <c r="F288" s="309"/>
      <c r="G288" s="193">
        <f t="shared" si="61"/>
        <v>2</v>
      </c>
      <c r="H288" s="193">
        <f t="shared" si="62"/>
        <v>4</v>
      </c>
      <c r="I288" s="194"/>
      <c r="J288" s="21">
        <f t="shared" si="59"/>
        <v>0</v>
      </c>
      <c r="K288" s="21">
        <f t="shared" si="60"/>
        <v>0</v>
      </c>
      <c r="L288" s="201">
        <f t="shared" si="63"/>
        <v>0</v>
      </c>
    </row>
    <row r="289" spans="1:12" ht="13.2" customHeight="1">
      <c r="A289" s="200" t="s">
        <v>442</v>
      </c>
      <c r="B289" s="185" t="s">
        <v>437</v>
      </c>
      <c r="C289" s="186" t="s">
        <v>384</v>
      </c>
      <c r="D289" s="186" t="s">
        <v>27</v>
      </c>
      <c r="E289" s="309">
        <v>1</v>
      </c>
      <c r="F289" s="309"/>
      <c r="G289" s="193">
        <f t="shared" si="61"/>
        <v>1</v>
      </c>
      <c r="H289" s="193">
        <f t="shared" si="62"/>
        <v>2</v>
      </c>
      <c r="I289" s="194"/>
      <c r="J289" s="21">
        <f t="shared" si="59"/>
        <v>0</v>
      </c>
      <c r="K289" s="21">
        <f t="shared" si="60"/>
        <v>0</v>
      </c>
      <c r="L289" s="201">
        <f t="shared" si="63"/>
        <v>0</v>
      </c>
    </row>
    <row r="290" spans="1:12" ht="13.2" customHeight="1">
      <c r="A290" s="200" t="s">
        <v>443</v>
      </c>
      <c r="B290" s="185" t="s">
        <v>439</v>
      </c>
      <c r="C290" s="186" t="s">
        <v>384</v>
      </c>
      <c r="D290" s="186" t="s">
        <v>27</v>
      </c>
      <c r="E290" s="309">
        <v>1</v>
      </c>
      <c r="F290" s="309"/>
      <c r="G290" s="193">
        <f t="shared" si="61"/>
        <v>1</v>
      </c>
      <c r="H290" s="193">
        <f t="shared" si="62"/>
        <v>2</v>
      </c>
      <c r="I290" s="194"/>
      <c r="J290" s="21">
        <f t="shared" si="59"/>
        <v>0</v>
      </c>
      <c r="K290" s="21">
        <f t="shared" si="60"/>
        <v>0</v>
      </c>
      <c r="L290" s="201">
        <f t="shared" si="63"/>
        <v>0</v>
      </c>
    </row>
    <row r="291" spans="1:12" ht="13.2" customHeight="1">
      <c r="A291" s="200" t="s">
        <v>444</v>
      </c>
      <c r="B291" s="185" t="s">
        <v>445</v>
      </c>
      <c r="C291" s="186" t="s">
        <v>311</v>
      </c>
      <c r="D291" s="186" t="s">
        <v>27</v>
      </c>
      <c r="E291" s="309">
        <v>0</v>
      </c>
      <c r="F291" s="309"/>
      <c r="G291" s="193">
        <f t="shared" si="61"/>
        <v>0</v>
      </c>
      <c r="H291" s="193">
        <f t="shared" si="62"/>
        <v>0</v>
      </c>
      <c r="I291" s="194"/>
      <c r="J291" s="21">
        <f t="shared" si="59"/>
        <v>0</v>
      </c>
      <c r="K291" s="21">
        <f t="shared" si="60"/>
        <v>0</v>
      </c>
      <c r="L291" s="201">
        <f t="shared" si="63"/>
        <v>0</v>
      </c>
    </row>
    <row r="292" spans="1:12" ht="13.2" customHeight="1">
      <c r="A292" s="200" t="s">
        <v>446</v>
      </c>
      <c r="B292" s="185" t="s">
        <v>445</v>
      </c>
      <c r="C292" s="186" t="s">
        <v>320</v>
      </c>
      <c r="D292" s="186" t="s">
        <v>27</v>
      </c>
      <c r="E292" s="309">
        <v>21</v>
      </c>
      <c r="F292" s="309"/>
      <c r="G292" s="193">
        <f t="shared" si="61"/>
        <v>21</v>
      </c>
      <c r="H292" s="193">
        <f t="shared" si="62"/>
        <v>42</v>
      </c>
      <c r="I292" s="194"/>
      <c r="J292" s="21">
        <f t="shared" si="59"/>
        <v>0</v>
      </c>
      <c r="K292" s="21">
        <f t="shared" si="60"/>
        <v>0</v>
      </c>
      <c r="L292" s="201">
        <f t="shared" si="63"/>
        <v>0</v>
      </c>
    </row>
    <row r="293" spans="1:12" ht="13.2" customHeight="1">
      <c r="A293" s="200" t="s">
        <v>447</v>
      </c>
      <c r="B293" s="185" t="s">
        <v>445</v>
      </c>
      <c r="C293" s="186" t="s">
        <v>384</v>
      </c>
      <c r="D293" s="186" t="s">
        <v>27</v>
      </c>
      <c r="E293" s="309">
        <v>15</v>
      </c>
      <c r="F293" s="309"/>
      <c r="G293" s="193">
        <f t="shared" si="61"/>
        <v>15</v>
      </c>
      <c r="H293" s="193">
        <f t="shared" si="62"/>
        <v>30</v>
      </c>
      <c r="I293" s="194"/>
      <c r="J293" s="21">
        <f t="shared" si="59"/>
        <v>0</v>
      </c>
      <c r="K293" s="21">
        <f t="shared" si="60"/>
        <v>0</v>
      </c>
      <c r="L293" s="201">
        <f t="shared" si="63"/>
        <v>0</v>
      </c>
    </row>
    <row r="294" spans="1:12" ht="13.2" customHeight="1">
      <c r="A294" s="200" t="s">
        <v>448</v>
      </c>
      <c r="B294" s="185" t="s">
        <v>445</v>
      </c>
      <c r="C294" s="186" t="s">
        <v>386</v>
      </c>
      <c r="D294" s="186" t="s">
        <v>27</v>
      </c>
      <c r="E294" s="309">
        <v>8</v>
      </c>
      <c r="F294" s="309"/>
      <c r="G294" s="193">
        <f t="shared" si="61"/>
        <v>8</v>
      </c>
      <c r="H294" s="193">
        <f t="shared" si="62"/>
        <v>16</v>
      </c>
      <c r="I294" s="194"/>
      <c r="J294" s="21">
        <f t="shared" si="59"/>
        <v>0</v>
      </c>
      <c r="K294" s="21">
        <f t="shared" si="60"/>
        <v>0</v>
      </c>
      <c r="L294" s="201">
        <f t="shared" si="63"/>
        <v>0</v>
      </c>
    </row>
    <row r="295" spans="1:12" ht="13.2" customHeight="1">
      <c r="A295" s="200" t="s">
        <v>449</v>
      </c>
      <c r="B295" s="185" t="s">
        <v>445</v>
      </c>
      <c r="C295" s="186" t="s">
        <v>389</v>
      </c>
      <c r="D295" s="186" t="s">
        <v>27</v>
      </c>
      <c r="E295" s="309">
        <v>36</v>
      </c>
      <c r="F295" s="309"/>
      <c r="G295" s="193">
        <f t="shared" si="61"/>
        <v>36</v>
      </c>
      <c r="H295" s="193">
        <f t="shared" si="62"/>
        <v>72</v>
      </c>
      <c r="I295" s="194"/>
      <c r="J295" s="21">
        <f t="shared" si="59"/>
        <v>0</v>
      </c>
      <c r="K295" s="21">
        <f t="shared" si="60"/>
        <v>0</v>
      </c>
      <c r="L295" s="201">
        <f t="shared" si="63"/>
        <v>0</v>
      </c>
    </row>
    <row r="296" spans="1:12" ht="13.2" customHeight="1" thickBot="1">
      <c r="A296" s="202" t="s">
        <v>450</v>
      </c>
      <c r="B296" s="188" t="s">
        <v>445</v>
      </c>
      <c r="C296" s="189" t="s">
        <v>232</v>
      </c>
      <c r="D296" s="189" t="s">
        <v>27</v>
      </c>
      <c r="E296" s="310">
        <v>67</v>
      </c>
      <c r="F296" s="310"/>
      <c r="G296" s="203">
        <f t="shared" si="61"/>
        <v>67</v>
      </c>
      <c r="H296" s="203">
        <f t="shared" si="62"/>
        <v>134</v>
      </c>
      <c r="I296" s="204"/>
      <c r="J296" s="30">
        <f t="shared" si="59"/>
        <v>0</v>
      </c>
      <c r="K296" s="30">
        <f t="shared" si="60"/>
        <v>0</v>
      </c>
      <c r="L296" s="205">
        <f t="shared" si="63"/>
        <v>0</v>
      </c>
    </row>
    <row r="297" spans="1:12" ht="13.2" customHeight="1" thickBot="1">
      <c r="A297" s="324" t="s">
        <v>66</v>
      </c>
      <c r="B297" s="325"/>
      <c r="C297" s="325"/>
      <c r="D297" s="325"/>
      <c r="E297" s="325"/>
      <c r="F297" s="325"/>
      <c r="G297" s="325"/>
      <c r="H297" s="325"/>
      <c r="I297" s="326"/>
      <c r="J297" s="92">
        <f>SUM(J285:J296)</f>
        <v>0</v>
      </c>
      <c r="K297" s="92">
        <f>SUM(K285:K296)</f>
        <v>0</v>
      </c>
      <c r="L297" s="206">
        <f>SUM(L285:L296)</f>
        <v>0</v>
      </c>
    </row>
    <row r="298" spans="1:12" ht="13.2" customHeight="1">
      <c r="A298" s="207">
        <v>34</v>
      </c>
      <c r="B298" s="208" t="s">
        <v>451</v>
      </c>
      <c r="C298" s="209"/>
      <c r="D298" s="175"/>
      <c r="E298" s="358"/>
      <c r="F298" s="358"/>
      <c r="G298" s="209"/>
      <c r="H298" s="209"/>
      <c r="I298" s="210"/>
      <c r="J298" s="210"/>
      <c r="K298" s="210"/>
      <c r="L298" s="211"/>
    </row>
    <row r="299" spans="1:12" ht="13.2" customHeight="1">
      <c r="A299" s="200" t="s">
        <v>452</v>
      </c>
      <c r="B299" s="90" t="s">
        <v>453</v>
      </c>
      <c r="C299" s="186" t="s">
        <v>311</v>
      </c>
      <c r="D299" s="82" t="s">
        <v>24</v>
      </c>
      <c r="E299" s="354">
        <v>0</v>
      </c>
      <c r="F299" s="354"/>
      <c r="G299" s="193">
        <f>E299</f>
        <v>0</v>
      </c>
      <c r="H299" s="193">
        <f>G299+E299</f>
        <v>0</v>
      </c>
      <c r="I299" s="194"/>
      <c r="J299" s="21">
        <f t="shared" ref="J299:J310" si="64">E299*I299</f>
        <v>0</v>
      </c>
      <c r="K299" s="21">
        <f t="shared" ref="K299:K310" si="65">G299*I299</f>
        <v>0</v>
      </c>
      <c r="L299" s="201">
        <f>I299*H299</f>
        <v>0</v>
      </c>
    </row>
    <row r="300" spans="1:12" ht="13.2" customHeight="1">
      <c r="A300" s="200" t="s">
        <v>454</v>
      </c>
      <c r="B300" s="90" t="s">
        <v>453</v>
      </c>
      <c r="C300" s="186" t="s">
        <v>320</v>
      </c>
      <c r="D300" s="82" t="s">
        <v>24</v>
      </c>
      <c r="E300" s="354">
        <v>11</v>
      </c>
      <c r="F300" s="354"/>
      <c r="G300" s="193">
        <f t="shared" ref="G300:G310" si="66">E300</f>
        <v>11</v>
      </c>
      <c r="H300" s="193">
        <f t="shared" ref="H300:H309" si="67">G300+E300</f>
        <v>22</v>
      </c>
      <c r="I300" s="194"/>
      <c r="J300" s="21">
        <f t="shared" si="64"/>
        <v>0</v>
      </c>
      <c r="K300" s="21">
        <f t="shared" si="65"/>
        <v>0</v>
      </c>
      <c r="L300" s="201">
        <f t="shared" ref="L300:L310" si="68">I300*H300</f>
        <v>0</v>
      </c>
    </row>
    <row r="301" spans="1:12" ht="13.2" customHeight="1">
      <c r="A301" s="200" t="s">
        <v>455</v>
      </c>
      <c r="B301" s="90" t="s">
        <v>453</v>
      </c>
      <c r="C301" s="186" t="s">
        <v>384</v>
      </c>
      <c r="D301" s="82" t="s">
        <v>24</v>
      </c>
      <c r="E301" s="354">
        <v>4</v>
      </c>
      <c r="F301" s="354"/>
      <c r="G301" s="193">
        <f t="shared" si="66"/>
        <v>4</v>
      </c>
      <c r="H301" s="193">
        <f t="shared" si="67"/>
        <v>8</v>
      </c>
      <c r="I301" s="194"/>
      <c r="J301" s="21">
        <f t="shared" si="64"/>
        <v>0</v>
      </c>
      <c r="K301" s="21">
        <f t="shared" si="65"/>
        <v>0</v>
      </c>
      <c r="L301" s="201">
        <f t="shared" si="68"/>
        <v>0</v>
      </c>
    </row>
    <row r="302" spans="1:12" ht="13.2" customHeight="1">
      <c r="A302" s="200" t="s">
        <v>456</v>
      </c>
      <c r="B302" s="90" t="s">
        <v>453</v>
      </c>
      <c r="C302" s="186" t="s">
        <v>386</v>
      </c>
      <c r="D302" s="82" t="s">
        <v>24</v>
      </c>
      <c r="E302" s="354">
        <v>4.5</v>
      </c>
      <c r="F302" s="354"/>
      <c r="G302" s="193">
        <f t="shared" si="66"/>
        <v>4.5</v>
      </c>
      <c r="H302" s="193">
        <f t="shared" si="67"/>
        <v>9</v>
      </c>
      <c r="I302" s="194"/>
      <c r="J302" s="21">
        <f t="shared" si="64"/>
        <v>0</v>
      </c>
      <c r="K302" s="21">
        <f t="shared" si="65"/>
        <v>0</v>
      </c>
      <c r="L302" s="201">
        <f t="shared" si="68"/>
        <v>0</v>
      </c>
    </row>
    <row r="303" spans="1:12" ht="13.2" customHeight="1">
      <c r="A303" s="200" t="s">
        <v>457</v>
      </c>
      <c r="B303" s="90" t="s">
        <v>453</v>
      </c>
      <c r="C303" s="186" t="s">
        <v>389</v>
      </c>
      <c r="D303" s="82" t="s">
        <v>24</v>
      </c>
      <c r="E303" s="354">
        <v>28.5</v>
      </c>
      <c r="F303" s="354"/>
      <c r="G303" s="193">
        <f t="shared" si="66"/>
        <v>28.5</v>
      </c>
      <c r="H303" s="193">
        <f t="shared" si="67"/>
        <v>57</v>
      </c>
      <c r="I303" s="194"/>
      <c r="J303" s="21">
        <f t="shared" si="64"/>
        <v>0</v>
      </c>
      <c r="K303" s="21">
        <f t="shared" si="65"/>
        <v>0</v>
      </c>
      <c r="L303" s="201">
        <f t="shared" si="68"/>
        <v>0</v>
      </c>
    </row>
    <row r="304" spans="1:12" ht="13.2" customHeight="1">
      <c r="A304" s="200" t="s">
        <v>458</v>
      </c>
      <c r="B304" s="90" t="s">
        <v>453</v>
      </c>
      <c r="C304" s="186" t="s">
        <v>232</v>
      </c>
      <c r="D304" s="82" t="s">
        <v>24</v>
      </c>
      <c r="E304" s="354">
        <v>51</v>
      </c>
      <c r="F304" s="354"/>
      <c r="G304" s="193">
        <f t="shared" si="66"/>
        <v>51</v>
      </c>
      <c r="H304" s="193">
        <f t="shared" si="67"/>
        <v>102</v>
      </c>
      <c r="I304" s="194"/>
      <c r="J304" s="21">
        <f t="shared" si="64"/>
        <v>0</v>
      </c>
      <c r="K304" s="21">
        <f t="shared" si="65"/>
        <v>0</v>
      </c>
      <c r="L304" s="201">
        <f t="shared" si="68"/>
        <v>0</v>
      </c>
    </row>
    <row r="305" spans="1:12" ht="13.2" customHeight="1">
      <c r="A305" s="200" t="s">
        <v>459</v>
      </c>
      <c r="B305" s="90" t="s">
        <v>460</v>
      </c>
      <c r="C305" s="186" t="s">
        <v>311</v>
      </c>
      <c r="D305" s="82" t="s">
        <v>24</v>
      </c>
      <c r="E305" s="354">
        <v>0</v>
      </c>
      <c r="F305" s="354"/>
      <c r="G305" s="193">
        <f t="shared" si="66"/>
        <v>0</v>
      </c>
      <c r="H305" s="193">
        <f t="shared" si="67"/>
        <v>0</v>
      </c>
      <c r="I305" s="194"/>
      <c r="J305" s="21">
        <f t="shared" si="64"/>
        <v>0</v>
      </c>
      <c r="K305" s="21">
        <f t="shared" si="65"/>
        <v>0</v>
      </c>
      <c r="L305" s="201">
        <f t="shared" si="68"/>
        <v>0</v>
      </c>
    </row>
    <row r="306" spans="1:12" ht="13.2" customHeight="1">
      <c r="A306" s="200" t="s">
        <v>461</v>
      </c>
      <c r="B306" s="90" t="s">
        <v>460</v>
      </c>
      <c r="C306" s="186" t="s">
        <v>320</v>
      </c>
      <c r="D306" s="82" t="s">
        <v>24</v>
      </c>
      <c r="E306" s="354">
        <v>11</v>
      </c>
      <c r="F306" s="354"/>
      <c r="G306" s="193">
        <f t="shared" si="66"/>
        <v>11</v>
      </c>
      <c r="H306" s="193">
        <f t="shared" si="67"/>
        <v>22</v>
      </c>
      <c r="I306" s="194"/>
      <c r="J306" s="21">
        <f t="shared" si="64"/>
        <v>0</v>
      </c>
      <c r="K306" s="21">
        <f t="shared" si="65"/>
        <v>0</v>
      </c>
      <c r="L306" s="201">
        <f t="shared" si="68"/>
        <v>0</v>
      </c>
    </row>
    <row r="307" spans="1:12" ht="13.2" customHeight="1">
      <c r="A307" s="200" t="s">
        <v>462</v>
      </c>
      <c r="B307" s="90" t="s">
        <v>460</v>
      </c>
      <c r="C307" s="186" t="s">
        <v>384</v>
      </c>
      <c r="D307" s="82" t="s">
        <v>24</v>
      </c>
      <c r="E307" s="354">
        <v>4</v>
      </c>
      <c r="F307" s="354"/>
      <c r="G307" s="193">
        <f t="shared" si="66"/>
        <v>4</v>
      </c>
      <c r="H307" s="193">
        <f t="shared" si="67"/>
        <v>8</v>
      </c>
      <c r="I307" s="194"/>
      <c r="J307" s="21">
        <f t="shared" si="64"/>
        <v>0</v>
      </c>
      <c r="K307" s="21">
        <f t="shared" si="65"/>
        <v>0</v>
      </c>
      <c r="L307" s="201">
        <f t="shared" si="68"/>
        <v>0</v>
      </c>
    </row>
    <row r="308" spans="1:12" ht="13.2" customHeight="1">
      <c r="A308" s="200" t="s">
        <v>463</v>
      </c>
      <c r="B308" s="90" t="s">
        <v>460</v>
      </c>
      <c r="C308" s="186" t="s">
        <v>386</v>
      </c>
      <c r="D308" s="82" t="s">
        <v>24</v>
      </c>
      <c r="E308" s="354">
        <v>4.5</v>
      </c>
      <c r="F308" s="354"/>
      <c r="G308" s="193">
        <f t="shared" si="66"/>
        <v>4.5</v>
      </c>
      <c r="H308" s="193">
        <f t="shared" si="67"/>
        <v>9</v>
      </c>
      <c r="I308" s="194"/>
      <c r="J308" s="21">
        <f t="shared" si="64"/>
        <v>0</v>
      </c>
      <c r="K308" s="21">
        <f t="shared" si="65"/>
        <v>0</v>
      </c>
      <c r="L308" s="201">
        <f t="shared" si="68"/>
        <v>0</v>
      </c>
    </row>
    <row r="309" spans="1:12" ht="13.2" customHeight="1">
      <c r="A309" s="200" t="s">
        <v>464</v>
      </c>
      <c r="B309" s="90" t="s">
        <v>460</v>
      </c>
      <c r="C309" s="186" t="s">
        <v>389</v>
      </c>
      <c r="D309" s="82" t="s">
        <v>24</v>
      </c>
      <c r="E309" s="354">
        <v>28.5</v>
      </c>
      <c r="F309" s="354"/>
      <c r="G309" s="193">
        <f t="shared" si="66"/>
        <v>28.5</v>
      </c>
      <c r="H309" s="193">
        <f t="shared" si="67"/>
        <v>57</v>
      </c>
      <c r="I309" s="194"/>
      <c r="J309" s="21">
        <f t="shared" si="64"/>
        <v>0</v>
      </c>
      <c r="K309" s="21">
        <f t="shared" si="65"/>
        <v>0</v>
      </c>
      <c r="L309" s="201">
        <f t="shared" si="68"/>
        <v>0</v>
      </c>
    </row>
    <row r="310" spans="1:12" ht="13.2" customHeight="1" thickBot="1">
      <c r="A310" s="202" t="s">
        <v>465</v>
      </c>
      <c r="B310" s="177" t="s">
        <v>460</v>
      </c>
      <c r="C310" s="189" t="s">
        <v>232</v>
      </c>
      <c r="D310" s="179" t="s">
        <v>24</v>
      </c>
      <c r="E310" s="355">
        <v>51</v>
      </c>
      <c r="F310" s="355"/>
      <c r="G310" s="193">
        <f t="shared" si="66"/>
        <v>51</v>
      </c>
      <c r="H310" s="193">
        <f>G310+E310</f>
        <v>102</v>
      </c>
      <c r="I310" s="204"/>
      <c r="J310" s="30">
        <f t="shared" si="64"/>
        <v>0</v>
      </c>
      <c r="K310" s="30">
        <f t="shared" si="65"/>
        <v>0</v>
      </c>
      <c r="L310" s="205">
        <f t="shared" si="68"/>
        <v>0</v>
      </c>
    </row>
    <row r="311" spans="1:12" ht="13.2" customHeight="1" thickBot="1">
      <c r="A311" s="335" t="s">
        <v>66</v>
      </c>
      <c r="B311" s="336"/>
      <c r="C311" s="336"/>
      <c r="D311" s="336"/>
      <c r="E311" s="336"/>
      <c r="F311" s="336"/>
      <c r="G311" s="336"/>
      <c r="H311" s="336"/>
      <c r="I311" s="337"/>
      <c r="J311" s="92">
        <f>SUM(J299:J310)</f>
        <v>0</v>
      </c>
      <c r="K311" s="92">
        <f>SUM(K299:K310)</f>
        <v>0</v>
      </c>
      <c r="L311" s="206">
        <f>SUM(L299:L310)</f>
        <v>0</v>
      </c>
    </row>
    <row r="312" spans="1:12" ht="13.2" customHeight="1">
      <c r="A312" s="212">
        <v>35</v>
      </c>
      <c r="B312" s="173" t="s">
        <v>466</v>
      </c>
      <c r="C312" s="174"/>
      <c r="D312" s="175"/>
      <c r="E312" s="356"/>
      <c r="F312" s="356"/>
      <c r="G312" s="174"/>
      <c r="H312" s="174"/>
      <c r="I312" s="75"/>
      <c r="J312" s="75"/>
      <c r="K312" s="75"/>
      <c r="L312" s="176"/>
    </row>
    <row r="313" spans="1:12" ht="13.2" customHeight="1">
      <c r="A313" s="180"/>
      <c r="B313" s="167" t="s">
        <v>467</v>
      </c>
      <c r="C313" s="168"/>
      <c r="D313" s="105"/>
      <c r="E313" s="357"/>
      <c r="F313" s="357"/>
      <c r="G313" s="168"/>
      <c r="H313" s="168"/>
      <c r="I313" s="181"/>
      <c r="J313" s="181"/>
      <c r="K313" s="181"/>
      <c r="L313" s="182"/>
    </row>
    <row r="314" spans="1:12" ht="13.2" customHeight="1">
      <c r="A314" s="200" t="s">
        <v>468</v>
      </c>
      <c r="B314" s="90" t="s">
        <v>469</v>
      </c>
      <c r="C314" s="213"/>
      <c r="D314" s="214" t="s">
        <v>63</v>
      </c>
      <c r="E314" s="344">
        <v>4.8</v>
      </c>
      <c r="F314" s="344"/>
      <c r="G314" s="193">
        <v>0</v>
      </c>
      <c r="H314" s="193">
        <f>G314+E314</f>
        <v>4.8</v>
      </c>
      <c r="I314" s="194"/>
      <c r="J314" s="21">
        <f>E314*I314</f>
        <v>0</v>
      </c>
      <c r="K314" s="21">
        <f>G314*I314</f>
        <v>0</v>
      </c>
      <c r="L314" s="201">
        <f>I314*H314</f>
        <v>0</v>
      </c>
    </row>
    <row r="315" spans="1:12" ht="13.2" customHeight="1">
      <c r="A315" s="200" t="s">
        <v>470</v>
      </c>
      <c r="B315" s="90" t="s">
        <v>471</v>
      </c>
      <c r="C315" s="213"/>
      <c r="D315" s="214" t="s">
        <v>63</v>
      </c>
      <c r="E315" s="344">
        <v>3.36</v>
      </c>
      <c r="F315" s="344"/>
      <c r="G315" s="193">
        <v>0</v>
      </c>
      <c r="H315" s="193">
        <f>G315+E315</f>
        <v>3.36</v>
      </c>
      <c r="I315" s="194"/>
      <c r="J315" s="21">
        <f>E315*I315</f>
        <v>0</v>
      </c>
      <c r="K315" s="21">
        <f>G315*I315</f>
        <v>0</v>
      </c>
      <c r="L315" s="201">
        <f>I315*H315</f>
        <v>0</v>
      </c>
    </row>
    <row r="316" spans="1:12" ht="13.2" customHeight="1">
      <c r="A316" s="200" t="s">
        <v>472</v>
      </c>
      <c r="B316" s="90" t="s">
        <v>473</v>
      </c>
      <c r="C316" s="213"/>
      <c r="D316" s="214" t="s">
        <v>63</v>
      </c>
      <c r="E316" s="344">
        <v>1.44</v>
      </c>
      <c r="F316" s="344"/>
      <c r="G316" s="193">
        <v>0</v>
      </c>
      <c r="H316" s="193">
        <f>G316+E316</f>
        <v>1.44</v>
      </c>
      <c r="I316" s="194"/>
      <c r="J316" s="21">
        <f>E316*I316</f>
        <v>0</v>
      </c>
      <c r="K316" s="21">
        <f>G316*I316</f>
        <v>0</v>
      </c>
      <c r="L316" s="201">
        <f>I316*H316</f>
        <v>0</v>
      </c>
    </row>
    <row r="317" spans="1:12" ht="13.2" customHeight="1" thickBot="1">
      <c r="A317" s="202" t="s">
        <v>474</v>
      </c>
      <c r="B317" s="177" t="s">
        <v>475</v>
      </c>
      <c r="C317" s="215"/>
      <c r="D317" s="216" t="s">
        <v>63</v>
      </c>
      <c r="E317" s="345">
        <v>4.8</v>
      </c>
      <c r="F317" s="345"/>
      <c r="G317" s="193">
        <v>0</v>
      </c>
      <c r="H317" s="193">
        <f>G317+E317</f>
        <v>4.8</v>
      </c>
      <c r="I317" s="204"/>
      <c r="J317" s="30">
        <f>E317*I317</f>
        <v>0</v>
      </c>
      <c r="K317" s="30">
        <f>G317*I317</f>
        <v>0</v>
      </c>
      <c r="L317" s="205">
        <f>I317*H317</f>
        <v>0</v>
      </c>
    </row>
    <row r="318" spans="1:12" ht="13.2" customHeight="1" thickBot="1">
      <c r="A318" s="324" t="s">
        <v>66</v>
      </c>
      <c r="B318" s="325"/>
      <c r="C318" s="325"/>
      <c r="D318" s="325"/>
      <c r="E318" s="325"/>
      <c r="F318" s="325"/>
      <c r="G318" s="325"/>
      <c r="H318" s="325"/>
      <c r="I318" s="326"/>
      <c r="J318" s="92">
        <f>SUM(J314:J317)</f>
        <v>0</v>
      </c>
      <c r="K318" s="92">
        <f>SUM(K314:K317)</f>
        <v>0</v>
      </c>
      <c r="L318" s="206">
        <f>SUM(L314:L317)</f>
        <v>0</v>
      </c>
    </row>
    <row r="319" spans="1:12" ht="13.2" customHeight="1">
      <c r="A319" s="212">
        <v>36</v>
      </c>
      <c r="B319" s="173" t="s">
        <v>476</v>
      </c>
      <c r="C319" s="174"/>
      <c r="D319" s="175"/>
      <c r="E319" s="353"/>
      <c r="F319" s="353"/>
      <c r="G319" s="174"/>
      <c r="H319" s="174"/>
      <c r="I319" s="75"/>
      <c r="J319" s="75"/>
      <c r="K319" s="75"/>
      <c r="L319" s="176"/>
    </row>
    <row r="320" spans="1:12" ht="13.2" customHeight="1">
      <c r="A320" s="200" t="s">
        <v>477</v>
      </c>
      <c r="B320" s="90" t="s">
        <v>478</v>
      </c>
      <c r="C320" s="213"/>
      <c r="D320" s="214" t="s">
        <v>27</v>
      </c>
      <c r="E320" s="344">
        <v>1</v>
      </c>
      <c r="F320" s="344"/>
      <c r="G320" s="193">
        <f>E320</f>
        <v>1</v>
      </c>
      <c r="H320" s="193">
        <f>G320+E320</f>
        <v>2</v>
      </c>
      <c r="I320" s="194"/>
      <c r="J320" s="21">
        <f>E320*I320</f>
        <v>0</v>
      </c>
      <c r="K320" s="21">
        <f>G320*I320</f>
        <v>0</v>
      </c>
      <c r="L320" s="201">
        <f>I320*H320</f>
        <v>0</v>
      </c>
    </row>
    <row r="321" spans="1:12" ht="13.2" customHeight="1" thickBot="1">
      <c r="A321" s="202" t="s">
        <v>479</v>
      </c>
      <c r="B321" s="177" t="s">
        <v>480</v>
      </c>
      <c r="C321" s="215"/>
      <c r="D321" s="179" t="s">
        <v>27</v>
      </c>
      <c r="E321" s="345">
        <v>3</v>
      </c>
      <c r="F321" s="345"/>
      <c r="G321" s="189">
        <f>E321</f>
        <v>3</v>
      </c>
      <c r="H321" s="203">
        <f>G321+E321</f>
        <v>6</v>
      </c>
      <c r="I321" s="204"/>
      <c r="J321" s="30">
        <f>E321*I321</f>
        <v>0</v>
      </c>
      <c r="K321" s="30">
        <f>G321*I321</f>
        <v>0</v>
      </c>
      <c r="L321" s="205">
        <f>I321*H321</f>
        <v>0</v>
      </c>
    </row>
    <row r="322" spans="1:12" ht="13.2" customHeight="1" thickBot="1">
      <c r="A322" s="324" t="s">
        <v>66</v>
      </c>
      <c r="B322" s="325"/>
      <c r="C322" s="325"/>
      <c r="D322" s="325"/>
      <c r="E322" s="325"/>
      <c r="F322" s="325"/>
      <c r="G322" s="325"/>
      <c r="H322" s="325"/>
      <c r="I322" s="326"/>
      <c r="J322" s="92">
        <f>SUM(J320:J321)</f>
        <v>0</v>
      </c>
      <c r="K322" s="92">
        <f>SUM(K320:K321)</f>
        <v>0</v>
      </c>
      <c r="L322" s="206">
        <f>SUM(L320:L321)</f>
        <v>0</v>
      </c>
    </row>
    <row r="323" spans="1:12" ht="21.6" customHeight="1" thickBot="1">
      <c r="A323" s="346" t="s">
        <v>481</v>
      </c>
      <c r="B323" s="347"/>
      <c r="C323" s="347"/>
      <c r="D323" s="347"/>
      <c r="E323" s="347"/>
      <c r="F323" s="347"/>
      <c r="G323" s="347"/>
      <c r="H323" s="347"/>
      <c r="I323" s="348"/>
      <c r="J323" s="300">
        <f>J322+J318+J311+J297+J283+J279+J270+J244+J239+J231+J216+J201+J191+J184+J171+J164+J157+J151+J135</f>
        <v>0</v>
      </c>
      <c r="K323" s="300">
        <f>K322+K318+K311+K297+K283+K279+K270+K244+K239+K231+K216+K201+K191+K184+K171+K164+K157+K151+K135</f>
        <v>0</v>
      </c>
      <c r="L323" s="301">
        <f>K323+J323</f>
        <v>0</v>
      </c>
    </row>
    <row r="324" spans="1:12" ht="25.95" customHeight="1" thickBot="1">
      <c r="A324" s="349" t="s">
        <v>482</v>
      </c>
      <c r="B324" s="350"/>
      <c r="C324" s="350"/>
      <c r="D324" s="350"/>
      <c r="E324" s="350"/>
      <c r="F324" s="350"/>
      <c r="G324" s="350"/>
      <c r="H324" s="350"/>
      <c r="I324" s="350"/>
      <c r="J324" s="350"/>
      <c r="K324" s="350"/>
      <c r="L324" s="351"/>
    </row>
    <row r="325" spans="1:12" ht="13.2" customHeight="1">
      <c r="A325" s="190">
        <v>37</v>
      </c>
      <c r="B325" s="219" t="s">
        <v>13</v>
      </c>
      <c r="C325" s="213"/>
      <c r="D325" s="193"/>
      <c r="E325" s="352"/>
      <c r="F325" s="352"/>
      <c r="G325" s="213"/>
      <c r="H325" s="244"/>
      <c r="I325" s="302"/>
      <c r="J325" s="302"/>
      <c r="K325" s="302"/>
      <c r="L325" s="244"/>
    </row>
    <row r="326" spans="1:12" ht="13.2" customHeight="1">
      <c r="A326" s="222"/>
      <c r="B326" s="223" t="s">
        <v>483</v>
      </c>
      <c r="C326" s="213"/>
      <c r="D326" s="193"/>
      <c r="E326" s="343"/>
      <c r="F326" s="343"/>
      <c r="G326" s="213"/>
      <c r="H326" s="220"/>
      <c r="I326" s="221"/>
      <c r="J326" s="221"/>
      <c r="K326" s="221"/>
      <c r="L326" s="220"/>
    </row>
    <row r="327" spans="1:12" ht="13.2" customHeight="1" thickBot="1">
      <c r="A327" s="202" t="s">
        <v>484</v>
      </c>
      <c r="B327" s="224" t="s">
        <v>485</v>
      </c>
      <c r="C327" s="215"/>
      <c r="D327" s="203" t="s">
        <v>38</v>
      </c>
      <c r="E327" s="310">
        <v>1</v>
      </c>
      <c r="F327" s="310"/>
      <c r="G327" s="203">
        <f>E327</f>
        <v>1</v>
      </c>
      <c r="H327" s="189">
        <f>G327+E327</f>
        <v>2</v>
      </c>
      <c r="I327" s="225"/>
      <c r="J327" s="30">
        <f>E327*I327</f>
        <v>0</v>
      </c>
      <c r="K327" s="30">
        <f>G327*I327</f>
        <v>0</v>
      </c>
      <c r="L327" s="226">
        <f>I327*H327</f>
        <v>0</v>
      </c>
    </row>
    <row r="328" spans="1:12" ht="13.2" customHeight="1" thickBot="1">
      <c r="A328" s="324" t="s">
        <v>66</v>
      </c>
      <c r="B328" s="325"/>
      <c r="C328" s="325"/>
      <c r="D328" s="325"/>
      <c r="E328" s="325"/>
      <c r="F328" s="325"/>
      <c r="G328" s="325"/>
      <c r="H328" s="325"/>
      <c r="I328" s="326"/>
      <c r="J328" s="227">
        <f>J327</f>
        <v>0</v>
      </c>
      <c r="K328" s="92">
        <f>K327</f>
        <v>0</v>
      </c>
      <c r="L328" s="206">
        <f>SUM(L327)</f>
        <v>0</v>
      </c>
    </row>
    <row r="329" spans="1:12" ht="13.2" customHeight="1">
      <c r="A329" s="190">
        <v>38</v>
      </c>
      <c r="B329" s="228" t="s">
        <v>486</v>
      </c>
      <c r="C329" s="213"/>
      <c r="D329" s="193"/>
      <c r="E329" s="338"/>
      <c r="F329" s="338"/>
      <c r="G329" s="213"/>
      <c r="H329" s="213"/>
      <c r="I329" s="194"/>
      <c r="J329" s="194"/>
      <c r="K329" s="194"/>
      <c r="L329" s="229"/>
    </row>
    <row r="330" spans="1:12" ht="13.2" customHeight="1">
      <c r="A330" s="222" t="s">
        <v>487</v>
      </c>
      <c r="B330" s="171" t="s">
        <v>488</v>
      </c>
      <c r="C330" s="213"/>
      <c r="D330" s="230" t="s">
        <v>27</v>
      </c>
      <c r="E330" s="323">
        <v>0</v>
      </c>
      <c r="F330" s="340"/>
      <c r="G330" s="186">
        <f>E330</f>
        <v>0</v>
      </c>
      <c r="H330" s="186">
        <f>G330+E330</f>
        <v>0</v>
      </c>
      <c r="I330" s="221"/>
      <c r="J330" s="21">
        <f t="shared" ref="J330:J343" si="69">E330*I330</f>
        <v>0</v>
      </c>
      <c r="K330" s="21">
        <f t="shared" ref="K330:K343" si="70">G330*I330</f>
        <v>0</v>
      </c>
      <c r="L330" s="201">
        <f>I330*H330</f>
        <v>0</v>
      </c>
    </row>
    <row r="331" spans="1:12" ht="13.2" customHeight="1">
      <c r="A331" s="222" t="s">
        <v>489</v>
      </c>
      <c r="B331" s="171" t="s">
        <v>490</v>
      </c>
      <c r="C331" s="213"/>
      <c r="D331" s="230" t="s">
        <v>27</v>
      </c>
      <c r="E331" s="323">
        <v>38</v>
      </c>
      <c r="F331" s="340"/>
      <c r="G331" s="186">
        <f t="shared" ref="G331:G343" si="71">E331</f>
        <v>38</v>
      </c>
      <c r="H331" s="186">
        <f t="shared" ref="H331:H343" si="72">G331+E331</f>
        <v>76</v>
      </c>
      <c r="I331" s="221"/>
      <c r="J331" s="21">
        <f t="shared" si="69"/>
        <v>0</v>
      </c>
      <c r="K331" s="21">
        <f t="shared" si="70"/>
        <v>0</v>
      </c>
      <c r="L331" s="201">
        <f t="shared" ref="L331:L343" si="73">I331*H331</f>
        <v>0</v>
      </c>
    </row>
    <row r="332" spans="1:12" ht="13.2" customHeight="1">
      <c r="A332" s="222" t="s">
        <v>491</v>
      </c>
      <c r="B332" s="171" t="s">
        <v>492</v>
      </c>
      <c r="C332" s="213"/>
      <c r="D332" s="230" t="s">
        <v>27</v>
      </c>
      <c r="E332" s="323">
        <v>7</v>
      </c>
      <c r="F332" s="340"/>
      <c r="G332" s="186">
        <f t="shared" si="71"/>
        <v>7</v>
      </c>
      <c r="H332" s="186">
        <f t="shared" si="72"/>
        <v>14</v>
      </c>
      <c r="I332" s="221"/>
      <c r="J332" s="21">
        <f t="shared" si="69"/>
        <v>0</v>
      </c>
      <c r="K332" s="21">
        <f t="shared" si="70"/>
        <v>0</v>
      </c>
      <c r="L332" s="201">
        <f t="shared" si="73"/>
        <v>0</v>
      </c>
    </row>
    <row r="333" spans="1:12" ht="13.2" customHeight="1">
      <c r="A333" s="222" t="s">
        <v>493</v>
      </c>
      <c r="B333" s="231" t="s">
        <v>494</v>
      </c>
      <c r="C333" s="213"/>
      <c r="D333" s="230" t="s">
        <v>27</v>
      </c>
      <c r="E333" s="323">
        <v>8</v>
      </c>
      <c r="F333" s="340"/>
      <c r="G333" s="186">
        <f t="shared" si="71"/>
        <v>8</v>
      </c>
      <c r="H333" s="186">
        <f t="shared" si="72"/>
        <v>16</v>
      </c>
      <c r="I333" s="221"/>
      <c r="J333" s="21">
        <f t="shared" si="69"/>
        <v>0</v>
      </c>
      <c r="K333" s="21">
        <f t="shared" si="70"/>
        <v>0</v>
      </c>
      <c r="L333" s="201">
        <f t="shared" si="73"/>
        <v>0</v>
      </c>
    </row>
    <row r="334" spans="1:12" ht="13.2" customHeight="1">
      <c r="A334" s="222" t="s">
        <v>495</v>
      </c>
      <c r="B334" s="171" t="s">
        <v>496</v>
      </c>
      <c r="C334" s="213"/>
      <c r="D334" s="230" t="s">
        <v>27</v>
      </c>
      <c r="E334" s="323">
        <v>8</v>
      </c>
      <c r="F334" s="340"/>
      <c r="G334" s="186">
        <f t="shared" si="71"/>
        <v>8</v>
      </c>
      <c r="H334" s="186">
        <f t="shared" si="72"/>
        <v>16</v>
      </c>
      <c r="I334" s="221"/>
      <c r="J334" s="21">
        <f t="shared" si="69"/>
        <v>0</v>
      </c>
      <c r="K334" s="21">
        <f t="shared" si="70"/>
        <v>0</v>
      </c>
      <c r="L334" s="201">
        <f t="shared" si="73"/>
        <v>0</v>
      </c>
    </row>
    <row r="335" spans="1:12" ht="13.2" customHeight="1">
      <c r="A335" s="222" t="s">
        <v>497</v>
      </c>
      <c r="B335" s="171" t="s">
        <v>498</v>
      </c>
      <c r="C335" s="213"/>
      <c r="D335" s="230" t="s">
        <v>27</v>
      </c>
      <c r="E335" s="323">
        <v>2</v>
      </c>
      <c r="F335" s="340"/>
      <c r="G335" s="186">
        <f t="shared" si="71"/>
        <v>2</v>
      </c>
      <c r="H335" s="186">
        <f t="shared" si="72"/>
        <v>4</v>
      </c>
      <c r="I335" s="221"/>
      <c r="J335" s="21">
        <f t="shared" si="69"/>
        <v>0</v>
      </c>
      <c r="K335" s="21">
        <f t="shared" si="70"/>
        <v>0</v>
      </c>
      <c r="L335" s="201">
        <f t="shared" si="73"/>
        <v>0</v>
      </c>
    </row>
    <row r="336" spans="1:12" ht="13.2" customHeight="1">
      <c r="A336" s="222" t="s">
        <v>499</v>
      </c>
      <c r="B336" s="171" t="s">
        <v>500</v>
      </c>
      <c r="C336" s="213"/>
      <c r="D336" s="230" t="s">
        <v>27</v>
      </c>
      <c r="E336" s="323">
        <v>8</v>
      </c>
      <c r="F336" s="340"/>
      <c r="G336" s="186">
        <f t="shared" si="71"/>
        <v>8</v>
      </c>
      <c r="H336" s="186">
        <f t="shared" si="72"/>
        <v>16</v>
      </c>
      <c r="I336" s="221"/>
      <c r="J336" s="21">
        <f t="shared" si="69"/>
        <v>0</v>
      </c>
      <c r="K336" s="21">
        <f t="shared" si="70"/>
        <v>0</v>
      </c>
      <c r="L336" s="201">
        <f t="shared" si="73"/>
        <v>0</v>
      </c>
    </row>
    <row r="337" spans="1:12" ht="13.2" customHeight="1">
      <c r="A337" s="222" t="s">
        <v>501</v>
      </c>
      <c r="B337" s="171" t="s">
        <v>502</v>
      </c>
      <c r="C337" s="213"/>
      <c r="D337" s="230" t="s">
        <v>27</v>
      </c>
      <c r="E337" s="323">
        <v>2</v>
      </c>
      <c r="F337" s="340"/>
      <c r="G337" s="186">
        <f t="shared" si="71"/>
        <v>2</v>
      </c>
      <c r="H337" s="186">
        <f t="shared" si="72"/>
        <v>4</v>
      </c>
      <c r="I337" s="221"/>
      <c r="J337" s="21">
        <f t="shared" si="69"/>
        <v>0</v>
      </c>
      <c r="K337" s="21">
        <f t="shared" si="70"/>
        <v>0</v>
      </c>
      <c r="L337" s="201">
        <f t="shared" si="73"/>
        <v>0</v>
      </c>
    </row>
    <row r="338" spans="1:12" ht="13.2" customHeight="1">
      <c r="A338" s="222" t="s">
        <v>503</v>
      </c>
      <c r="B338" s="171" t="s">
        <v>504</v>
      </c>
      <c r="C338" s="213"/>
      <c r="D338" s="230" t="s">
        <v>27</v>
      </c>
      <c r="E338" s="323">
        <v>0</v>
      </c>
      <c r="F338" s="340"/>
      <c r="G338" s="186">
        <f t="shared" si="71"/>
        <v>0</v>
      </c>
      <c r="H338" s="186">
        <f t="shared" si="72"/>
        <v>0</v>
      </c>
      <c r="I338" s="221"/>
      <c r="J338" s="21">
        <f t="shared" si="69"/>
        <v>0</v>
      </c>
      <c r="K338" s="21">
        <f t="shared" si="70"/>
        <v>0</v>
      </c>
      <c r="L338" s="201">
        <f t="shared" si="73"/>
        <v>0</v>
      </c>
    </row>
    <row r="339" spans="1:12" ht="13.2" customHeight="1">
      <c r="A339" s="222" t="s">
        <v>505</v>
      </c>
      <c r="B339" s="171" t="s">
        <v>506</v>
      </c>
      <c r="C339" s="213"/>
      <c r="D339" s="230" t="s">
        <v>27</v>
      </c>
      <c r="E339" s="323">
        <v>16</v>
      </c>
      <c r="F339" s="340"/>
      <c r="G339" s="186">
        <f t="shared" si="71"/>
        <v>16</v>
      </c>
      <c r="H339" s="186">
        <f t="shared" si="72"/>
        <v>32</v>
      </c>
      <c r="I339" s="221"/>
      <c r="J339" s="21">
        <f t="shared" si="69"/>
        <v>0</v>
      </c>
      <c r="K339" s="21">
        <f t="shared" si="70"/>
        <v>0</v>
      </c>
      <c r="L339" s="201">
        <f t="shared" si="73"/>
        <v>0</v>
      </c>
    </row>
    <row r="340" spans="1:12" ht="13.2" customHeight="1">
      <c r="A340" s="222" t="s">
        <v>507</v>
      </c>
      <c r="B340" s="232" t="s">
        <v>508</v>
      </c>
      <c r="C340" s="213"/>
      <c r="D340" s="230" t="s">
        <v>27</v>
      </c>
      <c r="E340" s="323">
        <v>44</v>
      </c>
      <c r="F340" s="340"/>
      <c r="G340" s="186">
        <f t="shared" si="71"/>
        <v>44</v>
      </c>
      <c r="H340" s="186">
        <f t="shared" si="72"/>
        <v>88</v>
      </c>
      <c r="I340" s="221"/>
      <c r="J340" s="21">
        <f t="shared" si="69"/>
        <v>0</v>
      </c>
      <c r="K340" s="21">
        <f t="shared" si="70"/>
        <v>0</v>
      </c>
      <c r="L340" s="201">
        <f t="shared" si="73"/>
        <v>0</v>
      </c>
    </row>
    <row r="341" spans="1:12" ht="13.2" customHeight="1">
      <c r="A341" s="222" t="s">
        <v>509</v>
      </c>
      <c r="B341" s="171" t="s">
        <v>510</v>
      </c>
      <c r="C341" s="213"/>
      <c r="D341" s="230" t="s">
        <v>27</v>
      </c>
      <c r="E341" s="323">
        <v>8</v>
      </c>
      <c r="F341" s="340"/>
      <c r="G341" s="186">
        <f t="shared" si="71"/>
        <v>8</v>
      </c>
      <c r="H341" s="186">
        <f t="shared" si="72"/>
        <v>16</v>
      </c>
      <c r="I341" s="221"/>
      <c r="J341" s="21">
        <f t="shared" si="69"/>
        <v>0</v>
      </c>
      <c r="K341" s="21">
        <f t="shared" si="70"/>
        <v>0</v>
      </c>
      <c r="L341" s="201">
        <f t="shared" si="73"/>
        <v>0</v>
      </c>
    </row>
    <row r="342" spans="1:12" ht="13.2" customHeight="1">
      <c r="A342" s="222" t="s">
        <v>511</v>
      </c>
      <c r="B342" s="171" t="s">
        <v>512</v>
      </c>
      <c r="C342" s="213"/>
      <c r="D342" s="230" t="s">
        <v>27</v>
      </c>
      <c r="E342" s="323">
        <v>0</v>
      </c>
      <c r="F342" s="340"/>
      <c r="G342" s="186">
        <f t="shared" si="71"/>
        <v>0</v>
      </c>
      <c r="H342" s="186">
        <f t="shared" si="72"/>
        <v>0</v>
      </c>
      <c r="I342" s="221"/>
      <c r="J342" s="21">
        <f t="shared" si="69"/>
        <v>0</v>
      </c>
      <c r="K342" s="21">
        <f t="shared" si="70"/>
        <v>0</v>
      </c>
      <c r="L342" s="201">
        <f t="shared" si="73"/>
        <v>0</v>
      </c>
    </row>
    <row r="343" spans="1:12" ht="13.2" customHeight="1" thickBot="1">
      <c r="A343" s="233" t="s">
        <v>513</v>
      </c>
      <c r="B343" s="234" t="s">
        <v>514</v>
      </c>
      <c r="C343" s="215"/>
      <c r="D343" s="235" t="s">
        <v>27</v>
      </c>
      <c r="E343" s="341">
        <v>7</v>
      </c>
      <c r="F343" s="342"/>
      <c r="G343" s="193">
        <f t="shared" si="71"/>
        <v>7</v>
      </c>
      <c r="H343" s="193">
        <f t="shared" si="72"/>
        <v>14</v>
      </c>
      <c r="I343" s="204"/>
      <c r="J343" s="30">
        <f t="shared" si="69"/>
        <v>0</v>
      </c>
      <c r="K343" s="30">
        <f t="shared" si="70"/>
        <v>0</v>
      </c>
      <c r="L343" s="205">
        <f t="shared" si="73"/>
        <v>0</v>
      </c>
    </row>
    <row r="344" spans="1:12" ht="13.2" customHeight="1" thickBot="1">
      <c r="A344" s="335" t="s">
        <v>66</v>
      </c>
      <c r="B344" s="336"/>
      <c r="C344" s="336"/>
      <c r="D344" s="336"/>
      <c r="E344" s="336"/>
      <c r="F344" s="336"/>
      <c r="G344" s="336"/>
      <c r="H344" s="336"/>
      <c r="I344" s="337"/>
      <c r="J344" s="92">
        <f>SUM(J330:J343)</f>
        <v>0</v>
      </c>
      <c r="K344" s="92">
        <f>SUM(K330:K343)</f>
        <v>0</v>
      </c>
      <c r="L344" s="206">
        <f>SUM(L330:L343)</f>
        <v>0</v>
      </c>
    </row>
    <row r="345" spans="1:12" ht="13.2" customHeight="1">
      <c r="A345" s="190">
        <v>39</v>
      </c>
      <c r="B345" s="228" t="s">
        <v>515</v>
      </c>
      <c r="C345" s="213"/>
      <c r="D345" s="193"/>
      <c r="E345" s="339"/>
      <c r="F345" s="339"/>
      <c r="G345" s="213"/>
      <c r="H345" s="213"/>
      <c r="I345" s="194"/>
      <c r="J345" s="194"/>
      <c r="K345" s="194"/>
      <c r="L345" s="229"/>
    </row>
    <row r="346" spans="1:12" ht="51" customHeight="1">
      <c r="A346" s="222" t="s">
        <v>516</v>
      </c>
      <c r="B346" s="236" t="s">
        <v>517</v>
      </c>
      <c r="C346" s="213"/>
      <c r="D346" s="230" t="s">
        <v>24</v>
      </c>
      <c r="E346" s="309">
        <v>45</v>
      </c>
      <c r="F346" s="309"/>
      <c r="G346" s="186">
        <f t="shared" ref="G346:G351" si="74">E346</f>
        <v>45</v>
      </c>
      <c r="H346" s="186">
        <f t="shared" ref="H346:H351" si="75">G346+E346</f>
        <v>90</v>
      </c>
      <c r="I346" s="221"/>
      <c r="J346" s="21">
        <f t="shared" ref="J346:J351" si="76">E346*I346</f>
        <v>0</v>
      </c>
      <c r="K346" s="21">
        <f t="shared" ref="K346:K351" si="77">G346*I346</f>
        <v>0</v>
      </c>
      <c r="L346" s="201">
        <f t="shared" ref="L346:L351" si="78">I346*H346</f>
        <v>0</v>
      </c>
    </row>
    <row r="347" spans="1:12" ht="13.2" customHeight="1">
      <c r="A347" s="222" t="s">
        <v>518</v>
      </c>
      <c r="B347" s="236" t="s">
        <v>519</v>
      </c>
      <c r="C347" s="213"/>
      <c r="D347" s="230" t="s">
        <v>24</v>
      </c>
      <c r="E347" s="309">
        <v>0</v>
      </c>
      <c r="F347" s="309"/>
      <c r="G347" s="186">
        <f t="shared" si="74"/>
        <v>0</v>
      </c>
      <c r="H347" s="186">
        <f t="shared" si="75"/>
        <v>0</v>
      </c>
      <c r="I347" s="221"/>
      <c r="J347" s="21">
        <f t="shared" si="76"/>
        <v>0</v>
      </c>
      <c r="K347" s="21">
        <f t="shared" si="77"/>
        <v>0</v>
      </c>
      <c r="L347" s="201">
        <f t="shared" si="78"/>
        <v>0</v>
      </c>
    </row>
    <row r="348" spans="1:12" ht="13.2" customHeight="1">
      <c r="A348" s="222" t="s">
        <v>520</v>
      </c>
      <c r="B348" s="236" t="s">
        <v>521</v>
      </c>
      <c r="C348" s="213"/>
      <c r="D348" s="230" t="s">
        <v>24</v>
      </c>
      <c r="E348" s="309">
        <v>15</v>
      </c>
      <c r="F348" s="309"/>
      <c r="G348" s="186">
        <f t="shared" si="74"/>
        <v>15</v>
      </c>
      <c r="H348" s="186">
        <f t="shared" si="75"/>
        <v>30</v>
      </c>
      <c r="I348" s="221"/>
      <c r="J348" s="21">
        <f t="shared" si="76"/>
        <v>0</v>
      </c>
      <c r="K348" s="21">
        <f t="shared" si="77"/>
        <v>0</v>
      </c>
      <c r="L348" s="201">
        <f t="shared" si="78"/>
        <v>0</v>
      </c>
    </row>
    <row r="349" spans="1:12" ht="13.2" customHeight="1">
      <c r="A349" s="222" t="s">
        <v>522</v>
      </c>
      <c r="B349" s="236" t="s">
        <v>523</v>
      </c>
      <c r="C349" s="213"/>
      <c r="D349" s="230" t="s">
        <v>24</v>
      </c>
      <c r="E349" s="309">
        <v>0</v>
      </c>
      <c r="F349" s="309"/>
      <c r="G349" s="186">
        <f t="shared" si="74"/>
        <v>0</v>
      </c>
      <c r="H349" s="186">
        <f t="shared" si="75"/>
        <v>0</v>
      </c>
      <c r="I349" s="221"/>
      <c r="J349" s="21">
        <f t="shared" si="76"/>
        <v>0</v>
      </c>
      <c r="K349" s="21">
        <f t="shared" si="77"/>
        <v>0</v>
      </c>
      <c r="L349" s="201">
        <f t="shared" si="78"/>
        <v>0</v>
      </c>
    </row>
    <row r="350" spans="1:12" ht="13.2" customHeight="1">
      <c r="A350" s="222" t="s">
        <v>524</v>
      </c>
      <c r="B350" s="236" t="s">
        <v>525</v>
      </c>
      <c r="C350" s="213"/>
      <c r="D350" s="230" t="s">
        <v>24</v>
      </c>
      <c r="E350" s="309">
        <v>40</v>
      </c>
      <c r="F350" s="309"/>
      <c r="G350" s="186">
        <f t="shared" si="74"/>
        <v>40</v>
      </c>
      <c r="H350" s="186">
        <f t="shared" si="75"/>
        <v>80</v>
      </c>
      <c r="I350" s="221"/>
      <c r="J350" s="21">
        <f t="shared" si="76"/>
        <v>0</v>
      </c>
      <c r="K350" s="21">
        <f t="shared" si="77"/>
        <v>0</v>
      </c>
      <c r="L350" s="201">
        <f t="shared" si="78"/>
        <v>0</v>
      </c>
    </row>
    <row r="351" spans="1:12" ht="13.2" customHeight="1" thickBot="1">
      <c r="A351" s="233" t="s">
        <v>526</v>
      </c>
      <c r="B351" s="237" t="s">
        <v>527</v>
      </c>
      <c r="C351" s="215"/>
      <c r="D351" s="235" t="s">
        <v>24</v>
      </c>
      <c r="E351" s="310">
        <v>0</v>
      </c>
      <c r="F351" s="310"/>
      <c r="G351" s="193">
        <f t="shared" si="74"/>
        <v>0</v>
      </c>
      <c r="H351" s="193">
        <f t="shared" si="75"/>
        <v>0</v>
      </c>
      <c r="I351" s="204"/>
      <c r="J351" s="30">
        <f t="shared" si="76"/>
        <v>0</v>
      </c>
      <c r="K351" s="30">
        <f t="shared" si="77"/>
        <v>0</v>
      </c>
      <c r="L351" s="205">
        <f t="shared" si="78"/>
        <v>0</v>
      </c>
    </row>
    <row r="352" spans="1:12" ht="13.2" customHeight="1" thickBot="1">
      <c r="A352" s="324" t="s">
        <v>66</v>
      </c>
      <c r="B352" s="325"/>
      <c r="C352" s="325"/>
      <c r="D352" s="325"/>
      <c r="E352" s="325"/>
      <c r="F352" s="325"/>
      <c r="G352" s="325"/>
      <c r="H352" s="325"/>
      <c r="I352" s="326"/>
      <c r="J352" s="92">
        <f>SUM(J346:J351)</f>
        <v>0</v>
      </c>
      <c r="K352" s="92">
        <f>SUM(K346:K351)</f>
        <v>0</v>
      </c>
      <c r="L352" s="206">
        <f>SUM(L346:L351)</f>
        <v>0</v>
      </c>
    </row>
    <row r="353" spans="1:12" ht="13.2" customHeight="1">
      <c r="A353" s="190">
        <v>40</v>
      </c>
      <c r="B353" s="238" t="s">
        <v>528</v>
      </c>
      <c r="C353" s="213"/>
      <c r="D353" s="193"/>
      <c r="E353" s="338"/>
      <c r="F353" s="338"/>
      <c r="G353" s="213"/>
      <c r="H353" s="213"/>
      <c r="I353" s="194"/>
      <c r="J353" s="194"/>
      <c r="K353" s="194"/>
      <c r="L353" s="229"/>
    </row>
    <row r="354" spans="1:12" ht="13.2" customHeight="1">
      <c r="A354" s="222" t="s">
        <v>529</v>
      </c>
      <c r="B354" s="236" t="s">
        <v>530</v>
      </c>
      <c r="C354" s="213"/>
      <c r="D354" s="230" t="s">
        <v>27</v>
      </c>
      <c r="E354" s="309">
        <v>1</v>
      </c>
      <c r="F354" s="309"/>
      <c r="G354" s="299">
        <f>E354</f>
        <v>1</v>
      </c>
      <c r="H354" s="299">
        <f>G354+E354</f>
        <v>2</v>
      </c>
      <c r="I354" s="221"/>
      <c r="J354" s="21">
        <f>E354*I354</f>
        <v>0</v>
      </c>
      <c r="K354" s="21">
        <f>G354*I354</f>
        <v>0</v>
      </c>
      <c r="L354" s="201">
        <f>I354*H354</f>
        <v>0</v>
      </c>
    </row>
    <row r="355" spans="1:12" ht="13.2" customHeight="1">
      <c r="A355" s="222" t="s">
        <v>531</v>
      </c>
      <c r="B355" s="236" t="s">
        <v>532</v>
      </c>
      <c r="C355" s="213"/>
      <c r="D355" s="230" t="s">
        <v>27</v>
      </c>
      <c r="E355" s="309">
        <v>1</v>
      </c>
      <c r="F355" s="309"/>
      <c r="G355" s="299">
        <f>E355</f>
        <v>1</v>
      </c>
      <c r="H355" s="299">
        <f>G355+E355</f>
        <v>2</v>
      </c>
      <c r="I355" s="221"/>
      <c r="J355" s="21">
        <f>E355*I355</f>
        <v>0</v>
      </c>
      <c r="K355" s="21">
        <f>G355*I355</f>
        <v>0</v>
      </c>
      <c r="L355" s="201">
        <f>I355*H355</f>
        <v>0</v>
      </c>
    </row>
    <row r="356" spans="1:12" ht="13.2" customHeight="1">
      <c r="A356" s="222" t="s">
        <v>533</v>
      </c>
      <c r="B356" s="236" t="s">
        <v>534</v>
      </c>
      <c r="C356" s="213"/>
      <c r="D356" s="230" t="s">
        <v>27</v>
      </c>
      <c r="E356" s="309">
        <v>1</v>
      </c>
      <c r="F356" s="309"/>
      <c r="G356" s="299">
        <f>E356</f>
        <v>1</v>
      </c>
      <c r="H356" s="299">
        <f>G356+E356</f>
        <v>2</v>
      </c>
      <c r="I356" s="221"/>
      <c r="J356" s="21">
        <f>E356*I356</f>
        <v>0</v>
      </c>
      <c r="K356" s="21">
        <f>G356*I356</f>
        <v>0</v>
      </c>
      <c r="L356" s="201">
        <f>I356*H356</f>
        <v>0</v>
      </c>
    </row>
    <row r="357" spans="1:12" ht="13.2" customHeight="1">
      <c r="A357" s="222" t="s">
        <v>535</v>
      </c>
      <c r="B357" s="236" t="s">
        <v>536</v>
      </c>
      <c r="C357" s="213"/>
      <c r="D357" s="230" t="s">
        <v>27</v>
      </c>
      <c r="E357" s="309">
        <v>1</v>
      </c>
      <c r="F357" s="309"/>
      <c r="G357" s="299">
        <f>E357</f>
        <v>1</v>
      </c>
      <c r="H357" s="299">
        <f>G357+E357</f>
        <v>2</v>
      </c>
      <c r="I357" s="221"/>
      <c r="J357" s="21">
        <f>E357*I357</f>
        <v>0</v>
      </c>
      <c r="K357" s="21">
        <f>G357*I357</f>
        <v>0</v>
      </c>
      <c r="L357" s="201">
        <f>I357*H357</f>
        <v>0</v>
      </c>
    </row>
    <row r="358" spans="1:12" ht="13.2" customHeight="1" thickBot="1">
      <c r="A358" s="233" t="s">
        <v>537</v>
      </c>
      <c r="B358" s="237" t="s">
        <v>538</v>
      </c>
      <c r="C358" s="215"/>
      <c r="D358" s="230" t="s">
        <v>27</v>
      </c>
      <c r="E358" s="310">
        <v>1</v>
      </c>
      <c r="F358" s="310"/>
      <c r="G358" s="239">
        <f>E358</f>
        <v>1</v>
      </c>
      <c r="H358" s="239">
        <f>G358+E358</f>
        <v>2</v>
      </c>
      <c r="I358" s="204"/>
      <c r="J358" s="30">
        <f>E358*I358</f>
        <v>0</v>
      </c>
      <c r="K358" s="30">
        <f>G358*I358</f>
        <v>0</v>
      </c>
      <c r="L358" s="205">
        <f>I358*H358</f>
        <v>0</v>
      </c>
    </row>
    <row r="359" spans="1:12" ht="13.2" customHeight="1" thickBot="1">
      <c r="A359" s="324" t="s">
        <v>66</v>
      </c>
      <c r="B359" s="325"/>
      <c r="C359" s="325"/>
      <c r="D359" s="325"/>
      <c r="E359" s="325"/>
      <c r="F359" s="325"/>
      <c r="G359" s="325"/>
      <c r="H359" s="325"/>
      <c r="I359" s="326"/>
      <c r="J359" s="92">
        <f>SUM(J354:J358)</f>
        <v>0</v>
      </c>
      <c r="K359" s="92">
        <f>SUM(K354:K358)</f>
        <v>0</v>
      </c>
      <c r="L359" s="206">
        <f>SUM(L354:L358)</f>
        <v>0</v>
      </c>
    </row>
    <row r="360" spans="1:12" ht="13.2" customHeight="1">
      <c r="A360" s="190">
        <v>41</v>
      </c>
      <c r="B360" s="240" t="s">
        <v>539</v>
      </c>
      <c r="C360" s="213"/>
      <c r="D360" s="193"/>
      <c r="E360" s="338"/>
      <c r="F360" s="338"/>
      <c r="G360" s="213"/>
      <c r="H360" s="213"/>
      <c r="I360" s="194"/>
      <c r="J360" s="194"/>
      <c r="K360" s="194"/>
      <c r="L360" s="241"/>
    </row>
    <row r="361" spans="1:12" ht="13.2" customHeight="1">
      <c r="A361" s="222" t="s">
        <v>540</v>
      </c>
      <c r="B361" s="236" t="s">
        <v>541</v>
      </c>
      <c r="C361" s="213"/>
      <c r="D361" s="230" t="s">
        <v>27</v>
      </c>
      <c r="E361" s="309">
        <v>0</v>
      </c>
      <c r="F361" s="309"/>
      <c r="G361" s="186">
        <f t="shared" ref="G361:G366" si="79">E361</f>
        <v>0</v>
      </c>
      <c r="H361" s="186">
        <f t="shared" ref="H361:H366" si="80">G361+E361</f>
        <v>0</v>
      </c>
      <c r="I361" s="221"/>
      <c r="J361" s="25">
        <f t="shared" ref="J361:J366" si="81">E361*I361</f>
        <v>0</v>
      </c>
      <c r="K361" s="21">
        <f t="shared" ref="K361:K366" si="82">G361*I361</f>
        <v>0</v>
      </c>
      <c r="L361" s="201">
        <f t="shared" ref="L361:L366" si="83">I361*H361</f>
        <v>0</v>
      </c>
    </row>
    <row r="362" spans="1:12" ht="13.2" customHeight="1">
      <c r="A362" s="222" t="s">
        <v>542</v>
      </c>
      <c r="B362" s="236" t="s">
        <v>543</v>
      </c>
      <c r="C362" s="213"/>
      <c r="D362" s="230" t="s">
        <v>27</v>
      </c>
      <c r="E362" s="309">
        <v>38</v>
      </c>
      <c r="F362" s="309"/>
      <c r="G362" s="186">
        <f t="shared" si="79"/>
        <v>38</v>
      </c>
      <c r="H362" s="186">
        <f t="shared" si="80"/>
        <v>76</v>
      </c>
      <c r="I362" s="221"/>
      <c r="J362" s="25">
        <f t="shared" si="81"/>
        <v>0</v>
      </c>
      <c r="K362" s="21">
        <f t="shared" si="82"/>
        <v>0</v>
      </c>
      <c r="L362" s="201">
        <f t="shared" si="83"/>
        <v>0</v>
      </c>
    </row>
    <row r="363" spans="1:12" ht="13.2" customHeight="1">
      <c r="A363" s="222" t="s">
        <v>544</v>
      </c>
      <c r="B363" s="236" t="s">
        <v>545</v>
      </c>
      <c r="C363" s="213"/>
      <c r="D363" s="230" t="s">
        <v>27</v>
      </c>
      <c r="E363" s="309">
        <v>2</v>
      </c>
      <c r="F363" s="309"/>
      <c r="G363" s="186">
        <f t="shared" si="79"/>
        <v>2</v>
      </c>
      <c r="H363" s="186">
        <f t="shared" si="80"/>
        <v>4</v>
      </c>
      <c r="I363" s="221"/>
      <c r="J363" s="25">
        <f t="shared" si="81"/>
        <v>0</v>
      </c>
      <c r="K363" s="21">
        <f t="shared" si="82"/>
        <v>0</v>
      </c>
      <c r="L363" s="201">
        <f t="shared" si="83"/>
        <v>0</v>
      </c>
    </row>
    <row r="364" spans="1:12" ht="13.2" customHeight="1">
      <c r="A364" s="222" t="s">
        <v>546</v>
      </c>
      <c r="B364" s="236" t="s">
        <v>547</v>
      </c>
      <c r="C364" s="213"/>
      <c r="D364" s="230" t="s">
        <v>27</v>
      </c>
      <c r="E364" s="309">
        <v>7</v>
      </c>
      <c r="F364" s="309"/>
      <c r="G364" s="186">
        <f t="shared" si="79"/>
        <v>7</v>
      </c>
      <c r="H364" s="186">
        <f t="shared" si="80"/>
        <v>14</v>
      </c>
      <c r="I364" s="221"/>
      <c r="J364" s="25">
        <f t="shared" si="81"/>
        <v>0</v>
      </c>
      <c r="K364" s="21">
        <f t="shared" si="82"/>
        <v>0</v>
      </c>
      <c r="L364" s="201">
        <f t="shared" si="83"/>
        <v>0</v>
      </c>
    </row>
    <row r="365" spans="1:12" ht="13.2" customHeight="1">
      <c r="A365" s="222" t="s">
        <v>548</v>
      </c>
      <c r="B365" s="236" t="s">
        <v>549</v>
      </c>
      <c r="C365" s="213"/>
      <c r="D365" s="230" t="s">
        <v>27</v>
      </c>
      <c r="E365" s="309">
        <v>8</v>
      </c>
      <c r="F365" s="309"/>
      <c r="G365" s="186">
        <f t="shared" si="79"/>
        <v>8</v>
      </c>
      <c r="H365" s="186">
        <f t="shared" si="80"/>
        <v>16</v>
      </c>
      <c r="I365" s="221"/>
      <c r="J365" s="25">
        <f t="shared" si="81"/>
        <v>0</v>
      </c>
      <c r="K365" s="21">
        <f t="shared" si="82"/>
        <v>0</v>
      </c>
      <c r="L365" s="201">
        <f t="shared" si="83"/>
        <v>0</v>
      </c>
    </row>
    <row r="366" spans="1:12" ht="13.2" customHeight="1" thickBot="1">
      <c r="A366" s="233" t="s">
        <v>550</v>
      </c>
      <c r="B366" s="237" t="s">
        <v>551</v>
      </c>
      <c r="C366" s="215"/>
      <c r="D366" s="235" t="s">
        <v>27</v>
      </c>
      <c r="E366" s="310">
        <v>8</v>
      </c>
      <c r="F366" s="310"/>
      <c r="G366" s="193">
        <f t="shared" si="79"/>
        <v>8</v>
      </c>
      <c r="H366" s="193">
        <f t="shared" si="80"/>
        <v>16</v>
      </c>
      <c r="I366" s="204"/>
      <c r="J366" s="47">
        <f t="shared" si="81"/>
        <v>0</v>
      </c>
      <c r="K366" s="30">
        <f t="shared" si="82"/>
        <v>0</v>
      </c>
      <c r="L366" s="205">
        <f t="shared" si="83"/>
        <v>0</v>
      </c>
    </row>
    <row r="367" spans="1:12" ht="13.2" customHeight="1" thickBot="1">
      <c r="A367" s="335" t="s">
        <v>66</v>
      </c>
      <c r="B367" s="336"/>
      <c r="C367" s="336"/>
      <c r="D367" s="336"/>
      <c r="E367" s="336"/>
      <c r="F367" s="336"/>
      <c r="G367" s="336"/>
      <c r="H367" s="336"/>
      <c r="I367" s="337"/>
      <c r="J367" s="92">
        <f>SUM(J361:J366)</f>
        <v>0</v>
      </c>
      <c r="K367" s="92">
        <f>SUM(K361:K366)</f>
        <v>0</v>
      </c>
      <c r="L367" s="206">
        <f>SUM(L361:L366)</f>
        <v>0</v>
      </c>
    </row>
    <row r="368" spans="1:12" ht="13.2" customHeight="1">
      <c r="A368" s="190">
        <v>42</v>
      </c>
      <c r="B368" s="242" t="s">
        <v>552</v>
      </c>
      <c r="C368" s="213"/>
      <c r="D368" s="193"/>
      <c r="E368" s="330"/>
      <c r="F368" s="330"/>
      <c r="G368" s="213"/>
      <c r="H368" s="213"/>
      <c r="I368" s="194"/>
      <c r="J368" s="194"/>
      <c r="K368" s="194"/>
      <c r="L368" s="229"/>
    </row>
    <row r="369" spans="1:12" ht="13.2" customHeight="1">
      <c r="A369" s="222" t="s">
        <v>553</v>
      </c>
      <c r="B369" s="243" t="s">
        <v>554</v>
      </c>
      <c r="C369" s="213"/>
      <c r="D369" s="230" t="s">
        <v>555</v>
      </c>
      <c r="E369" s="309">
        <v>1</v>
      </c>
      <c r="F369" s="309"/>
      <c r="G369" s="186">
        <f>E369</f>
        <v>1</v>
      </c>
      <c r="H369" s="186">
        <f>G369+E369</f>
        <v>2</v>
      </c>
      <c r="I369" s="221"/>
      <c r="J369" s="21">
        <f t="shared" ref="J369:J387" si="84">E369*I369</f>
        <v>0</v>
      </c>
      <c r="K369" s="21">
        <f t="shared" ref="K369:K387" si="85">G369*I369</f>
        <v>0</v>
      </c>
      <c r="L369" s="201">
        <f>I369*H369</f>
        <v>0</v>
      </c>
    </row>
    <row r="370" spans="1:12" ht="13.2" customHeight="1">
      <c r="A370" s="222" t="s">
        <v>556</v>
      </c>
      <c r="B370" s="243" t="s">
        <v>557</v>
      </c>
      <c r="C370" s="213"/>
      <c r="D370" s="230" t="s">
        <v>555</v>
      </c>
      <c r="E370" s="309">
        <v>1</v>
      </c>
      <c r="F370" s="309"/>
      <c r="G370" s="186">
        <f t="shared" ref="G370:G387" si="86">E370</f>
        <v>1</v>
      </c>
      <c r="H370" s="186">
        <f t="shared" ref="H370:H387" si="87">G370+E370</f>
        <v>2</v>
      </c>
      <c r="I370" s="221"/>
      <c r="J370" s="21">
        <f t="shared" si="84"/>
        <v>0</v>
      </c>
      <c r="K370" s="21">
        <f t="shared" si="85"/>
        <v>0</v>
      </c>
      <c r="L370" s="201">
        <f t="shared" ref="L370:L387" si="88">I370*H370</f>
        <v>0</v>
      </c>
    </row>
    <row r="371" spans="1:12" ht="13.2" customHeight="1">
      <c r="A371" s="222" t="s">
        <v>558</v>
      </c>
      <c r="B371" s="243" t="s">
        <v>559</v>
      </c>
      <c r="C371" s="213"/>
      <c r="D371" s="230" t="s">
        <v>560</v>
      </c>
      <c r="E371" s="309">
        <v>1</v>
      </c>
      <c r="F371" s="309"/>
      <c r="G371" s="186">
        <f t="shared" si="86"/>
        <v>1</v>
      </c>
      <c r="H371" s="186">
        <f t="shared" si="87"/>
        <v>2</v>
      </c>
      <c r="I371" s="221"/>
      <c r="J371" s="21">
        <f t="shared" si="84"/>
        <v>0</v>
      </c>
      <c r="K371" s="21">
        <f t="shared" si="85"/>
        <v>0</v>
      </c>
      <c r="L371" s="201">
        <f t="shared" si="88"/>
        <v>0</v>
      </c>
    </row>
    <row r="372" spans="1:12" ht="13.2" customHeight="1">
      <c r="A372" s="222" t="s">
        <v>561</v>
      </c>
      <c r="B372" s="243" t="s">
        <v>562</v>
      </c>
      <c r="C372" s="213"/>
      <c r="D372" s="230" t="s">
        <v>563</v>
      </c>
      <c r="E372" s="309">
        <v>40</v>
      </c>
      <c r="F372" s="309"/>
      <c r="G372" s="186">
        <f t="shared" si="86"/>
        <v>40</v>
      </c>
      <c r="H372" s="186">
        <f t="shared" si="87"/>
        <v>80</v>
      </c>
      <c r="I372" s="221"/>
      <c r="J372" s="21">
        <f t="shared" si="84"/>
        <v>0</v>
      </c>
      <c r="K372" s="21">
        <f t="shared" si="85"/>
        <v>0</v>
      </c>
      <c r="L372" s="201">
        <f t="shared" si="88"/>
        <v>0</v>
      </c>
    </row>
    <row r="373" spans="1:12" ht="13.2" customHeight="1">
      <c r="A373" s="222" t="s">
        <v>564</v>
      </c>
      <c r="B373" s="243" t="s">
        <v>565</v>
      </c>
      <c r="C373" s="213"/>
      <c r="D373" s="230" t="s">
        <v>555</v>
      </c>
      <c r="E373" s="309">
        <v>5</v>
      </c>
      <c r="F373" s="309"/>
      <c r="G373" s="186">
        <f t="shared" si="86"/>
        <v>5</v>
      </c>
      <c r="H373" s="186">
        <f t="shared" si="87"/>
        <v>10</v>
      </c>
      <c r="I373" s="221"/>
      <c r="J373" s="21">
        <f t="shared" si="84"/>
        <v>0</v>
      </c>
      <c r="K373" s="21">
        <f t="shared" si="85"/>
        <v>0</v>
      </c>
      <c r="L373" s="201">
        <f t="shared" si="88"/>
        <v>0</v>
      </c>
    </row>
    <row r="374" spans="1:12" ht="13.2" customHeight="1">
      <c r="A374" s="222" t="s">
        <v>566</v>
      </c>
      <c r="B374" s="243" t="s">
        <v>567</v>
      </c>
      <c r="C374" s="213"/>
      <c r="D374" s="230" t="s">
        <v>563</v>
      </c>
      <c r="E374" s="309">
        <v>40</v>
      </c>
      <c r="F374" s="309"/>
      <c r="G374" s="186">
        <f t="shared" si="86"/>
        <v>40</v>
      </c>
      <c r="H374" s="186">
        <f t="shared" si="87"/>
        <v>80</v>
      </c>
      <c r="I374" s="221"/>
      <c r="J374" s="21">
        <f t="shared" si="84"/>
        <v>0</v>
      </c>
      <c r="K374" s="21">
        <f t="shared" si="85"/>
        <v>0</v>
      </c>
      <c r="L374" s="201">
        <f t="shared" si="88"/>
        <v>0</v>
      </c>
    </row>
    <row r="375" spans="1:12" ht="13.2" customHeight="1">
      <c r="A375" s="222" t="s">
        <v>568</v>
      </c>
      <c r="B375" s="243" t="s">
        <v>569</v>
      </c>
      <c r="C375" s="213"/>
      <c r="D375" s="230" t="s">
        <v>563</v>
      </c>
      <c r="E375" s="309">
        <v>5</v>
      </c>
      <c r="F375" s="309"/>
      <c r="G375" s="186">
        <f t="shared" si="86"/>
        <v>5</v>
      </c>
      <c r="H375" s="186">
        <f t="shared" si="87"/>
        <v>10</v>
      </c>
      <c r="I375" s="221"/>
      <c r="J375" s="21">
        <f t="shared" si="84"/>
        <v>0</v>
      </c>
      <c r="K375" s="21">
        <f t="shared" si="85"/>
        <v>0</v>
      </c>
      <c r="L375" s="201">
        <f t="shared" si="88"/>
        <v>0</v>
      </c>
    </row>
    <row r="376" spans="1:12" ht="13.2" customHeight="1">
      <c r="A376" s="222" t="s">
        <v>570</v>
      </c>
      <c r="B376" s="243" t="s">
        <v>571</v>
      </c>
      <c r="C376" s="213"/>
      <c r="D376" s="230" t="s">
        <v>563</v>
      </c>
      <c r="E376" s="309">
        <v>0</v>
      </c>
      <c r="F376" s="309"/>
      <c r="G376" s="186">
        <f t="shared" si="86"/>
        <v>0</v>
      </c>
      <c r="H376" s="186">
        <f t="shared" si="87"/>
        <v>0</v>
      </c>
      <c r="I376" s="221"/>
      <c r="J376" s="21">
        <f t="shared" si="84"/>
        <v>0</v>
      </c>
      <c r="K376" s="21">
        <f t="shared" si="85"/>
        <v>0</v>
      </c>
      <c r="L376" s="201">
        <f t="shared" si="88"/>
        <v>0</v>
      </c>
    </row>
    <row r="377" spans="1:12" ht="13.2" customHeight="1">
      <c r="A377" s="222" t="s">
        <v>572</v>
      </c>
      <c r="B377" s="243" t="s">
        <v>573</v>
      </c>
      <c r="C377" s="213"/>
      <c r="D377" s="230" t="s">
        <v>563</v>
      </c>
      <c r="E377" s="309">
        <v>180</v>
      </c>
      <c r="F377" s="309"/>
      <c r="G377" s="186">
        <f t="shared" si="86"/>
        <v>180</v>
      </c>
      <c r="H377" s="186">
        <f t="shared" si="87"/>
        <v>360</v>
      </c>
      <c r="I377" s="221"/>
      <c r="J377" s="21">
        <f t="shared" si="84"/>
        <v>0</v>
      </c>
      <c r="K377" s="21">
        <f t="shared" si="85"/>
        <v>0</v>
      </c>
      <c r="L377" s="201">
        <f t="shared" si="88"/>
        <v>0</v>
      </c>
    </row>
    <row r="378" spans="1:12" ht="13.2" customHeight="1">
      <c r="A378" s="222" t="s">
        <v>574</v>
      </c>
      <c r="B378" s="243" t="s">
        <v>575</v>
      </c>
      <c r="C378" s="213"/>
      <c r="D378" s="230" t="s">
        <v>27</v>
      </c>
      <c r="E378" s="309">
        <v>31</v>
      </c>
      <c r="F378" s="309"/>
      <c r="G378" s="186">
        <f t="shared" si="86"/>
        <v>31</v>
      </c>
      <c r="H378" s="186">
        <f t="shared" si="87"/>
        <v>62</v>
      </c>
      <c r="I378" s="221"/>
      <c r="J378" s="21">
        <f t="shared" si="84"/>
        <v>0</v>
      </c>
      <c r="K378" s="21">
        <f t="shared" si="85"/>
        <v>0</v>
      </c>
      <c r="L378" s="201">
        <f t="shared" si="88"/>
        <v>0</v>
      </c>
    </row>
    <row r="379" spans="1:12" ht="13.2" customHeight="1">
      <c r="A379" s="222" t="s">
        <v>576</v>
      </c>
      <c r="B379" s="243" t="s">
        <v>577</v>
      </c>
      <c r="C379" s="213"/>
      <c r="D379" s="230" t="s">
        <v>27</v>
      </c>
      <c r="E379" s="309">
        <v>46</v>
      </c>
      <c r="F379" s="309"/>
      <c r="G379" s="186">
        <f t="shared" si="86"/>
        <v>46</v>
      </c>
      <c r="H379" s="186">
        <f t="shared" si="87"/>
        <v>92</v>
      </c>
      <c r="I379" s="221"/>
      <c r="J379" s="21">
        <f t="shared" si="84"/>
        <v>0</v>
      </c>
      <c r="K379" s="21">
        <f t="shared" si="85"/>
        <v>0</v>
      </c>
      <c r="L379" s="201">
        <f t="shared" si="88"/>
        <v>0</v>
      </c>
    </row>
    <row r="380" spans="1:12" ht="13.2" customHeight="1">
      <c r="A380" s="222" t="s">
        <v>578</v>
      </c>
      <c r="B380" s="243" t="s">
        <v>579</v>
      </c>
      <c r="C380" s="213"/>
      <c r="D380" s="230" t="s">
        <v>27</v>
      </c>
      <c r="E380" s="309">
        <v>60</v>
      </c>
      <c r="F380" s="309"/>
      <c r="G380" s="186">
        <f t="shared" si="86"/>
        <v>60</v>
      </c>
      <c r="H380" s="186">
        <f t="shared" si="87"/>
        <v>120</v>
      </c>
      <c r="I380" s="221"/>
      <c r="J380" s="21">
        <f t="shared" si="84"/>
        <v>0</v>
      </c>
      <c r="K380" s="21">
        <f t="shared" si="85"/>
        <v>0</v>
      </c>
      <c r="L380" s="201">
        <f t="shared" si="88"/>
        <v>0</v>
      </c>
    </row>
    <row r="381" spans="1:12" ht="13.2" customHeight="1">
      <c r="A381" s="222" t="s">
        <v>580</v>
      </c>
      <c r="B381" s="243" t="s">
        <v>581</v>
      </c>
      <c r="C381" s="213"/>
      <c r="D381" s="230" t="s">
        <v>563</v>
      </c>
      <c r="E381" s="309">
        <v>3600</v>
      </c>
      <c r="F381" s="309"/>
      <c r="G381" s="186">
        <f t="shared" si="86"/>
        <v>3600</v>
      </c>
      <c r="H381" s="186">
        <f t="shared" si="87"/>
        <v>7200</v>
      </c>
      <c r="I381" s="221"/>
      <c r="J381" s="21">
        <f t="shared" si="84"/>
        <v>0</v>
      </c>
      <c r="K381" s="21">
        <f t="shared" si="85"/>
        <v>0</v>
      </c>
      <c r="L381" s="201">
        <f t="shared" si="88"/>
        <v>0</v>
      </c>
    </row>
    <row r="382" spans="1:12" ht="13.2" customHeight="1">
      <c r="A382" s="222" t="s">
        <v>582</v>
      </c>
      <c r="B382" s="243" t="s">
        <v>583</v>
      </c>
      <c r="C382" s="213"/>
      <c r="D382" s="230" t="s">
        <v>555</v>
      </c>
      <c r="E382" s="309">
        <v>60</v>
      </c>
      <c r="F382" s="309"/>
      <c r="G382" s="186">
        <f t="shared" si="86"/>
        <v>60</v>
      </c>
      <c r="H382" s="186">
        <f t="shared" si="87"/>
        <v>120</v>
      </c>
      <c r="I382" s="221"/>
      <c r="J382" s="21">
        <f t="shared" si="84"/>
        <v>0</v>
      </c>
      <c r="K382" s="21">
        <f t="shared" si="85"/>
        <v>0</v>
      </c>
      <c r="L382" s="201">
        <f t="shared" si="88"/>
        <v>0</v>
      </c>
    </row>
    <row r="383" spans="1:12" ht="13.2" customHeight="1">
      <c r="A383" s="222" t="s">
        <v>584</v>
      </c>
      <c r="B383" s="243" t="s">
        <v>585</v>
      </c>
      <c r="C383" s="213"/>
      <c r="D383" s="230" t="s">
        <v>27</v>
      </c>
      <c r="E383" s="309">
        <v>31</v>
      </c>
      <c r="F383" s="309"/>
      <c r="G383" s="186">
        <f t="shared" si="86"/>
        <v>31</v>
      </c>
      <c r="H383" s="186">
        <f t="shared" si="87"/>
        <v>62</v>
      </c>
      <c r="I383" s="221"/>
      <c r="J383" s="21">
        <f t="shared" si="84"/>
        <v>0</v>
      </c>
      <c r="K383" s="21">
        <f t="shared" si="85"/>
        <v>0</v>
      </c>
      <c r="L383" s="201">
        <f t="shared" si="88"/>
        <v>0</v>
      </c>
    </row>
    <row r="384" spans="1:12" ht="13.2" customHeight="1">
      <c r="A384" s="222" t="s">
        <v>586</v>
      </c>
      <c r="B384" s="243" t="s">
        <v>587</v>
      </c>
      <c r="C384" s="213"/>
      <c r="D384" s="230" t="s">
        <v>27</v>
      </c>
      <c r="E384" s="309">
        <v>60</v>
      </c>
      <c r="F384" s="309"/>
      <c r="G384" s="186">
        <f t="shared" si="86"/>
        <v>60</v>
      </c>
      <c r="H384" s="186">
        <f t="shared" si="87"/>
        <v>120</v>
      </c>
      <c r="I384" s="221"/>
      <c r="J384" s="21">
        <f t="shared" si="84"/>
        <v>0</v>
      </c>
      <c r="K384" s="21">
        <f t="shared" si="85"/>
        <v>0</v>
      </c>
      <c r="L384" s="201">
        <f t="shared" si="88"/>
        <v>0</v>
      </c>
    </row>
    <row r="385" spans="1:12" ht="13.2" customHeight="1">
      <c r="A385" s="286" t="s">
        <v>588</v>
      </c>
      <c r="B385" s="287" t="s">
        <v>589</v>
      </c>
      <c r="C385" s="288"/>
      <c r="D385" s="230" t="s">
        <v>27</v>
      </c>
      <c r="E385" s="332">
        <v>60</v>
      </c>
      <c r="F385" s="332"/>
      <c r="G385" s="230">
        <f t="shared" si="86"/>
        <v>60</v>
      </c>
      <c r="H385" s="230">
        <f t="shared" si="87"/>
        <v>120</v>
      </c>
      <c r="I385" s="147"/>
      <c r="J385" s="290">
        <f t="shared" si="84"/>
        <v>0</v>
      </c>
      <c r="K385" s="290">
        <f t="shared" si="85"/>
        <v>0</v>
      </c>
      <c r="L385" s="291">
        <f t="shared" si="88"/>
        <v>0</v>
      </c>
    </row>
    <row r="386" spans="1:12" ht="13.2" customHeight="1">
      <c r="A386" s="286" t="s">
        <v>590</v>
      </c>
      <c r="B386" s="287" t="s">
        <v>591</v>
      </c>
      <c r="C386" s="288"/>
      <c r="D386" s="230" t="s">
        <v>27</v>
      </c>
      <c r="E386" s="332">
        <v>2</v>
      </c>
      <c r="F386" s="332"/>
      <c r="G386" s="230">
        <f t="shared" si="86"/>
        <v>2</v>
      </c>
      <c r="H386" s="230">
        <f t="shared" si="87"/>
        <v>4</v>
      </c>
      <c r="I386" s="147"/>
      <c r="J386" s="290">
        <f t="shared" si="84"/>
        <v>0</v>
      </c>
      <c r="K386" s="290">
        <f t="shared" si="85"/>
        <v>0</v>
      </c>
      <c r="L386" s="291">
        <f t="shared" si="88"/>
        <v>0</v>
      </c>
    </row>
    <row r="387" spans="1:12" ht="57.6">
      <c r="A387" s="286" t="s">
        <v>592</v>
      </c>
      <c r="B387" s="287" t="s">
        <v>593</v>
      </c>
      <c r="C387" s="288"/>
      <c r="D387" s="230" t="s">
        <v>27</v>
      </c>
      <c r="E387" s="332">
        <v>2</v>
      </c>
      <c r="F387" s="332"/>
      <c r="G387" s="230">
        <f t="shared" si="86"/>
        <v>2</v>
      </c>
      <c r="H387" s="230">
        <f t="shared" si="87"/>
        <v>4</v>
      </c>
      <c r="I387" s="289"/>
      <c r="J387" s="292">
        <f t="shared" si="84"/>
        <v>0</v>
      </c>
      <c r="K387" s="292">
        <f t="shared" si="85"/>
        <v>0</v>
      </c>
      <c r="L387" s="291">
        <f t="shared" si="88"/>
        <v>0</v>
      </c>
    </row>
    <row r="388" spans="1:12" ht="115.2">
      <c r="A388" s="286" t="s">
        <v>594</v>
      </c>
      <c r="B388" s="287" t="s">
        <v>595</v>
      </c>
      <c r="C388" s="288"/>
      <c r="D388" s="230" t="s">
        <v>563</v>
      </c>
      <c r="E388" s="332">
        <v>50</v>
      </c>
      <c r="F388" s="332"/>
      <c r="G388" s="230">
        <v>55</v>
      </c>
      <c r="H388" s="230">
        <f>G388+E388</f>
        <v>105</v>
      </c>
      <c r="I388" s="289"/>
      <c r="J388" s="293">
        <f>E388*I388</f>
        <v>0</v>
      </c>
      <c r="K388" s="293">
        <f>G388*I388</f>
        <v>0</v>
      </c>
      <c r="L388" s="291">
        <f>I388*H388</f>
        <v>0</v>
      </c>
    </row>
    <row r="389" spans="1:12" ht="43.8" thickBot="1">
      <c r="A389" s="295" t="s">
        <v>596</v>
      </c>
      <c r="B389" s="296" t="s">
        <v>597</v>
      </c>
      <c r="C389" s="297"/>
      <c r="D389" s="235" t="s">
        <v>598</v>
      </c>
      <c r="E389" s="333">
        <v>1</v>
      </c>
      <c r="F389" s="333"/>
      <c r="G389" s="235">
        <v>1</v>
      </c>
      <c r="H389" s="235">
        <f>G389+E389</f>
        <v>2</v>
      </c>
      <c r="I389" s="298"/>
      <c r="J389" s="293">
        <f>E389*I389</f>
        <v>0</v>
      </c>
      <c r="K389" s="293">
        <f>G389*I389</f>
        <v>0</v>
      </c>
      <c r="L389" s="294">
        <f>I389*H389</f>
        <v>0</v>
      </c>
    </row>
    <row r="390" spans="1:12" ht="13.2" customHeight="1" thickBot="1">
      <c r="A390" s="324"/>
      <c r="B390" s="325"/>
      <c r="C390" s="325"/>
      <c r="D390" s="325"/>
      <c r="E390" s="325"/>
      <c r="F390" s="325"/>
      <c r="G390" s="325"/>
      <c r="H390" s="325"/>
      <c r="I390" s="326"/>
      <c r="J390" s="92">
        <f>SUM(J369:J389)</f>
        <v>0</v>
      </c>
      <c r="K390" s="92">
        <f>SUM(K369:K389)</f>
        <v>0</v>
      </c>
      <c r="L390" s="206">
        <f>SUM(L369:L389)</f>
        <v>0</v>
      </c>
    </row>
    <row r="391" spans="1:12" ht="13.2" customHeight="1">
      <c r="A391" s="190">
        <v>43</v>
      </c>
      <c r="B391" s="242" t="s">
        <v>599</v>
      </c>
      <c r="C391" s="244"/>
      <c r="D391" s="245"/>
      <c r="E391" s="334"/>
      <c r="F391" s="334"/>
      <c r="G391" s="213"/>
      <c r="H391" s="213"/>
      <c r="I391" s="194"/>
      <c r="J391" s="194"/>
      <c r="K391" s="194"/>
      <c r="L391" s="229"/>
    </row>
    <row r="392" spans="1:12" ht="13.2" customHeight="1">
      <c r="A392" s="222"/>
      <c r="B392" s="246" t="s">
        <v>600</v>
      </c>
      <c r="C392" s="220"/>
      <c r="D392" s="186"/>
      <c r="E392" s="331"/>
      <c r="F392" s="331"/>
      <c r="G392" s="213"/>
      <c r="H392" s="213"/>
      <c r="I392" s="194"/>
      <c r="J392" s="194"/>
      <c r="K392" s="194"/>
      <c r="L392" s="229"/>
    </row>
    <row r="393" spans="1:12" ht="13.2" customHeight="1">
      <c r="A393" s="222" t="s">
        <v>601</v>
      </c>
      <c r="B393" s="247" t="s">
        <v>602</v>
      </c>
      <c r="C393" s="213"/>
      <c r="D393" s="230" t="s">
        <v>555</v>
      </c>
      <c r="E393" s="317">
        <v>9</v>
      </c>
      <c r="F393" s="317"/>
      <c r="G393" s="193">
        <f>E393</f>
        <v>9</v>
      </c>
      <c r="H393" s="193">
        <f>G393+E393</f>
        <v>18</v>
      </c>
      <c r="I393" s="194"/>
      <c r="J393" s="21">
        <f t="shared" ref="J393:J399" si="89">E393*I393</f>
        <v>0</v>
      </c>
      <c r="K393" s="21">
        <f t="shared" ref="K393:K399" si="90">G393*I393</f>
        <v>0</v>
      </c>
      <c r="L393" s="201">
        <f>I393*H393</f>
        <v>0</v>
      </c>
    </row>
    <row r="394" spans="1:12" ht="13.2" customHeight="1">
      <c r="A394" s="222" t="s">
        <v>603</v>
      </c>
      <c r="B394" s="247" t="s">
        <v>604</v>
      </c>
      <c r="C394" s="213"/>
      <c r="D394" s="230" t="s">
        <v>555</v>
      </c>
      <c r="E394" s="317">
        <v>9</v>
      </c>
      <c r="F394" s="317"/>
      <c r="G394" s="193">
        <f t="shared" ref="G394:G399" si="91">E394</f>
        <v>9</v>
      </c>
      <c r="H394" s="193">
        <f t="shared" ref="H394:H399" si="92">G394+E394</f>
        <v>18</v>
      </c>
      <c r="I394" s="194"/>
      <c r="J394" s="21">
        <f t="shared" si="89"/>
        <v>0</v>
      </c>
      <c r="K394" s="21">
        <f t="shared" si="90"/>
        <v>0</v>
      </c>
      <c r="L394" s="201">
        <f t="shared" ref="L394:L399" si="93">I394*H394</f>
        <v>0</v>
      </c>
    </row>
    <row r="395" spans="1:12" ht="13.2" customHeight="1">
      <c r="A395" s="222" t="s">
        <v>605</v>
      </c>
      <c r="B395" s="247" t="s">
        <v>606</v>
      </c>
      <c r="C395" s="213"/>
      <c r="D395" s="230" t="s">
        <v>563</v>
      </c>
      <c r="E395" s="317">
        <v>2</v>
      </c>
      <c r="F395" s="317"/>
      <c r="G395" s="193">
        <f t="shared" si="91"/>
        <v>2</v>
      </c>
      <c r="H395" s="193">
        <f t="shared" si="92"/>
        <v>4</v>
      </c>
      <c r="I395" s="194"/>
      <c r="J395" s="21">
        <f t="shared" si="89"/>
        <v>0</v>
      </c>
      <c r="K395" s="21">
        <f t="shared" si="90"/>
        <v>0</v>
      </c>
      <c r="L395" s="201">
        <f t="shared" si="93"/>
        <v>0</v>
      </c>
    </row>
    <row r="396" spans="1:12" ht="13.2" customHeight="1">
      <c r="A396" s="222" t="s">
        <v>607</v>
      </c>
      <c r="B396" s="247" t="s">
        <v>608</v>
      </c>
      <c r="C396" s="213"/>
      <c r="D396" s="230" t="s">
        <v>27</v>
      </c>
      <c r="E396" s="317">
        <v>2</v>
      </c>
      <c r="F396" s="317"/>
      <c r="G396" s="193">
        <f t="shared" si="91"/>
        <v>2</v>
      </c>
      <c r="H396" s="193">
        <f t="shared" si="92"/>
        <v>4</v>
      </c>
      <c r="I396" s="194"/>
      <c r="J396" s="21">
        <f t="shared" si="89"/>
        <v>0</v>
      </c>
      <c r="K396" s="21">
        <f t="shared" si="90"/>
        <v>0</v>
      </c>
      <c r="L396" s="201">
        <f t="shared" si="93"/>
        <v>0</v>
      </c>
    </row>
    <row r="397" spans="1:12" ht="13.2" customHeight="1">
      <c r="A397" s="222" t="s">
        <v>609</v>
      </c>
      <c r="B397" s="248" t="s">
        <v>610</v>
      </c>
      <c r="C397" s="213"/>
      <c r="D397" s="235" t="s">
        <v>555</v>
      </c>
      <c r="E397" s="317">
        <v>0</v>
      </c>
      <c r="F397" s="317"/>
      <c r="G397" s="193">
        <f t="shared" si="91"/>
        <v>0</v>
      </c>
      <c r="H397" s="193">
        <f t="shared" si="92"/>
        <v>0</v>
      </c>
      <c r="I397" s="194"/>
      <c r="J397" s="21">
        <f t="shared" si="89"/>
        <v>0</v>
      </c>
      <c r="K397" s="21">
        <f t="shared" si="90"/>
        <v>0</v>
      </c>
      <c r="L397" s="201">
        <f t="shared" si="93"/>
        <v>0</v>
      </c>
    </row>
    <row r="398" spans="1:12" ht="13.2" customHeight="1">
      <c r="A398" s="222" t="s">
        <v>611</v>
      </c>
      <c r="B398" s="248" t="s">
        <v>612</v>
      </c>
      <c r="C398" s="213"/>
      <c r="D398" s="230" t="s">
        <v>613</v>
      </c>
      <c r="E398" s="317">
        <v>0</v>
      </c>
      <c r="F398" s="317"/>
      <c r="G398" s="193">
        <f t="shared" si="91"/>
        <v>0</v>
      </c>
      <c r="H398" s="193">
        <f t="shared" si="92"/>
        <v>0</v>
      </c>
      <c r="I398" s="194"/>
      <c r="J398" s="21">
        <f t="shared" si="89"/>
        <v>0</v>
      </c>
      <c r="K398" s="21">
        <f t="shared" si="90"/>
        <v>0</v>
      </c>
      <c r="L398" s="201">
        <f t="shared" si="93"/>
        <v>0</v>
      </c>
    </row>
    <row r="399" spans="1:12" ht="13.2" customHeight="1" thickBot="1">
      <c r="A399" s="222" t="s">
        <v>614</v>
      </c>
      <c r="B399" s="249" t="s">
        <v>615</v>
      </c>
      <c r="C399" s="213"/>
      <c r="D399" s="250" t="s">
        <v>24</v>
      </c>
      <c r="E399" s="317">
        <v>0</v>
      </c>
      <c r="F399" s="317"/>
      <c r="G399" s="193">
        <f t="shared" si="91"/>
        <v>0</v>
      </c>
      <c r="H399" s="193">
        <f t="shared" si="92"/>
        <v>0</v>
      </c>
      <c r="I399" s="194"/>
      <c r="J399" s="30">
        <f t="shared" si="89"/>
        <v>0</v>
      </c>
      <c r="K399" s="30">
        <f t="shared" si="90"/>
        <v>0</v>
      </c>
      <c r="L399" s="205">
        <f t="shared" si="93"/>
        <v>0</v>
      </c>
    </row>
    <row r="400" spans="1:12" ht="13.2" customHeight="1" thickBot="1">
      <c r="A400" s="324" t="s">
        <v>66</v>
      </c>
      <c r="B400" s="325"/>
      <c r="C400" s="325"/>
      <c r="D400" s="325"/>
      <c r="E400" s="325"/>
      <c r="F400" s="325"/>
      <c r="G400" s="325"/>
      <c r="H400" s="325"/>
      <c r="I400" s="326"/>
      <c r="J400" s="92">
        <f>SUM(J393:J399)</f>
        <v>0</v>
      </c>
      <c r="K400" s="92">
        <f>SUM(K393:K399)</f>
        <v>0</v>
      </c>
      <c r="L400" s="206">
        <f>SUM(L393:L399)</f>
        <v>0</v>
      </c>
    </row>
    <row r="401" spans="1:12" ht="13.2" customHeight="1">
      <c r="A401" s="190">
        <v>44</v>
      </c>
      <c r="B401" s="251" t="s">
        <v>616</v>
      </c>
      <c r="C401" s="213"/>
      <c r="D401" s="193"/>
      <c r="E401" s="330"/>
      <c r="F401" s="330"/>
      <c r="G401" s="213"/>
      <c r="H401" s="213"/>
      <c r="I401" s="194"/>
      <c r="J401" s="194"/>
      <c r="K401" s="194"/>
      <c r="L401" s="229"/>
    </row>
    <row r="402" spans="1:12" ht="13.2" customHeight="1">
      <c r="A402" s="222"/>
      <c r="B402" s="246" t="s">
        <v>617</v>
      </c>
      <c r="C402" s="213"/>
      <c r="D402" s="193"/>
      <c r="E402" s="331"/>
      <c r="F402" s="331"/>
      <c r="G402" s="213"/>
      <c r="H402" s="213"/>
      <c r="I402" s="194"/>
      <c r="J402" s="194"/>
      <c r="K402" s="194"/>
      <c r="L402" s="229"/>
    </row>
    <row r="403" spans="1:12" ht="13.2" customHeight="1">
      <c r="A403" s="222" t="s">
        <v>618</v>
      </c>
      <c r="B403" s="252" t="s">
        <v>619</v>
      </c>
      <c r="C403" s="213"/>
      <c r="D403" s="253" t="s">
        <v>27</v>
      </c>
      <c r="E403" s="317">
        <v>2</v>
      </c>
      <c r="F403" s="317"/>
      <c r="G403" s="239">
        <f>E403</f>
        <v>2</v>
      </c>
      <c r="H403" s="239">
        <f>G403+E403</f>
        <v>4</v>
      </c>
      <c r="I403" s="194"/>
      <c r="J403" s="21">
        <f>E403*I403</f>
        <v>0</v>
      </c>
      <c r="K403" s="21">
        <f>G403*I403</f>
        <v>0</v>
      </c>
      <c r="L403" s="201">
        <f>I403*H403</f>
        <v>0</v>
      </c>
    </row>
    <row r="404" spans="1:12" ht="13.2" customHeight="1">
      <c r="A404" s="222" t="s">
        <v>620</v>
      </c>
      <c r="B404" s="252" t="s">
        <v>621</v>
      </c>
      <c r="C404" s="213"/>
      <c r="D404" s="253" t="s">
        <v>27</v>
      </c>
      <c r="E404" s="317">
        <v>2</v>
      </c>
      <c r="F404" s="317"/>
      <c r="G404" s="239">
        <f>E404</f>
        <v>2</v>
      </c>
      <c r="H404" s="239">
        <f>G404+E404</f>
        <v>4</v>
      </c>
      <c r="I404" s="194"/>
      <c r="J404" s="21">
        <f>E404*I404</f>
        <v>0</v>
      </c>
      <c r="K404" s="21">
        <f>G404*I404</f>
        <v>0</v>
      </c>
      <c r="L404" s="201">
        <f>I404*H404</f>
        <v>0</v>
      </c>
    </row>
    <row r="405" spans="1:12" ht="13.2" customHeight="1">
      <c r="A405" s="222" t="s">
        <v>622</v>
      </c>
      <c r="B405" s="252" t="s">
        <v>623</v>
      </c>
      <c r="C405" s="213"/>
      <c r="D405" s="253" t="s">
        <v>27</v>
      </c>
      <c r="E405" s="317">
        <v>0</v>
      </c>
      <c r="F405" s="317"/>
      <c r="G405" s="239">
        <f>E405</f>
        <v>0</v>
      </c>
      <c r="H405" s="239">
        <f>G405+E405</f>
        <v>0</v>
      </c>
      <c r="I405" s="194"/>
      <c r="J405" s="21">
        <f>E405*I405</f>
        <v>0</v>
      </c>
      <c r="K405" s="21">
        <f>G405*I405</f>
        <v>0</v>
      </c>
      <c r="L405" s="201">
        <f>I405*H405</f>
        <v>0</v>
      </c>
    </row>
    <row r="406" spans="1:12" ht="13.2" customHeight="1">
      <c r="A406" s="222" t="s">
        <v>624</v>
      </c>
      <c r="B406" s="252" t="s">
        <v>625</v>
      </c>
      <c r="C406" s="213"/>
      <c r="D406" s="253" t="s">
        <v>27</v>
      </c>
      <c r="E406" s="317">
        <v>0</v>
      </c>
      <c r="F406" s="317"/>
      <c r="G406" s="239">
        <f>E406</f>
        <v>0</v>
      </c>
      <c r="H406" s="239">
        <f>G406+E406</f>
        <v>0</v>
      </c>
      <c r="I406" s="194"/>
      <c r="J406" s="21">
        <f>E406*I406</f>
        <v>0</v>
      </c>
      <c r="K406" s="21">
        <f>G406*I406</f>
        <v>0</v>
      </c>
      <c r="L406" s="201">
        <f>I406*H406</f>
        <v>0</v>
      </c>
    </row>
    <row r="407" spans="1:12" ht="13.2" customHeight="1" thickBot="1">
      <c r="A407" s="222" t="s">
        <v>626</v>
      </c>
      <c r="B407" s="249" t="s">
        <v>627</v>
      </c>
      <c r="C407" s="213"/>
      <c r="D407" s="250" t="s">
        <v>24</v>
      </c>
      <c r="E407" s="317">
        <v>0</v>
      </c>
      <c r="F407" s="317"/>
      <c r="G407" s="239">
        <f>E407</f>
        <v>0</v>
      </c>
      <c r="H407" s="239">
        <f>G407+E407</f>
        <v>0</v>
      </c>
      <c r="I407" s="194"/>
      <c r="J407" s="30">
        <f>E407*I407</f>
        <v>0</v>
      </c>
      <c r="K407" s="30">
        <f>G407*I407</f>
        <v>0</v>
      </c>
      <c r="L407" s="205">
        <f>I407*H407</f>
        <v>0</v>
      </c>
    </row>
    <row r="408" spans="1:12" ht="13.2" customHeight="1" thickBot="1">
      <c r="A408" s="324" t="s">
        <v>66</v>
      </c>
      <c r="B408" s="325"/>
      <c r="C408" s="325"/>
      <c r="D408" s="325"/>
      <c r="E408" s="325"/>
      <c r="F408" s="325"/>
      <c r="G408" s="325"/>
      <c r="H408" s="325"/>
      <c r="I408" s="326"/>
      <c r="J408" s="92">
        <f>SUM(J403:J407)</f>
        <v>0</v>
      </c>
      <c r="K408" s="92">
        <f>SUM(K403:K407)</f>
        <v>0</v>
      </c>
      <c r="L408" s="206">
        <f>SUM(L403:L407)</f>
        <v>0</v>
      </c>
    </row>
    <row r="409" spans="1:12" ht="13.2" customHeight="1">
      <c r="A409" s="222">
        <v>45</v>
      </c>
      <c r="B409" s="251" t="s">
        <v>628</v>
      </c>
      <c r="C409" s="213"/>
      <c r="D409" s="193"/>
      <c r="E409" s="330"/>
      <c r="F409" s="330"/>
      <c r="G409" s="213"/>
      <c r="H409" s="213"/>
      <c r="I409" s="194"/>
      <c r="J409" s="194"/>
      <c r="K409" s="194"/>
      <c r="L409" s="229"/>
    </row>
    <row r="410" spans="1:12" ht="13.2" customHeight="1">
      <c r="A410" s="222"/>
      <c r="B410" s="246" t="s">
        <v>629</v>
      </c>
      <c r="C410" s="213"/>
      <c r="D410" s="193"/>
      <c r="E410" s="331"/>
      <c r="F410" s="331"/>
      <c r="G410" s="213"/>
      <c r="H410" s="213"/>
      <c r="I410" s="194"/>
      <c r="J410" s="194"/>
      <c r="K410" s="194"/>
      <c r="L410" s="229"/>
    </row>
    <row r="411" spans="1:12" ht="13.2" customHeight="1">
      <c r="A411" s="222" t="s">
        <v>630</v>
      </c>
      <c r="B411" s="252" t="s">
        <v>631</v>
      </c>
      <c r="C411" s="213"/>
      <c r="D411" s="254" t="s">
        <v>27</v>
      </c>
      <c r="E411" s="317">
        <v>3</v>
      </c>
      <c r="F411" s="317"/>
      <c r="G411" s="193">
        <f>E411</f>
        <v>3</v>
      </c>
      <c r="H411" s="193">
        <f>G411+E411</f>
        <v>6</v>
      </c>
      <c r="I411" s="194"/>
      <c r="J411" s="21">
        <f>E411*I411</f>
        <v>0</v>
      </c>
      <c r="K411" s="21">
        <f>G411*I411</f>
        <v>0</v>
      </c>
      <c r="L411" s="201">
        <f>I411*H411</f>
        <v>0</v>
      </c>
    </row>
    <row r="412" spans="1:12" ht="13.2" customHeight="1">
      <c r="A412" s="222" t="s">
        <v>632</v>
      </c>
      <c r="B412" s="252" t="s">
        <v>633</v>
      </c>
      <c r="C412" s="213"/>
      <c r="D412" s="254" t="s">
        <v>27</v>
      </c>
      <c r="E412" s="317">
        <v>0</v>
      </c>
      <c r="F412" s="317"/>
      <c r="G412" s="193">
        <f>E412</f>
        <v>0</v>
      </c>
      <c r="H412" s="193">
        <f>G412+E412</f>
        <v>0</v>
      </c>
      <c r="I412" s="194"/>
      <c r="J412" s="21">
        <f>E412*I412</f>
        <v>0</v>
      </c>
      <c r="K412" s="21">
        <f>G412*I412</f>
        <v>0</v>
      </c>
      <c r="L412" s="201">
        <f>I412*H412</f>
        <v>0</v>
      </c>
    </row>
    <row r="413" spans="1:12" ht="13.2" customHeight="1">
      <c r="A413" s="222" t="s">
        <v>634</v>
      </c>
      <c r="B413" s="252" t="s">
        <v>635</v>
      </c>
      <c r="C413" s="213"/>
      <c r="D413" s="254" t="s">
        <v>27</v>
      </c>
      <c r="E413" s="317">
        <v>3</v>
      </c>
      <c r="F413" s="317"/>
      <c r="G413" s="193">
        <f>E413</f>
        <v>3</v>
      </c>
      <c r="H413" s="193">
        <f>G413+E413</f>
        <v>6</v>
      </c>
      <c r="I413" s="194"/>
      <c r="J413" s="21">
        <f>E413*I413</f>
        <v>0</v>
      </c>
      <c r="K413" s="21">
        <f>G413*I413</f>
        <v>0</v>
      </c>
      <c r="L413" s="201">
        <f>I413*H413</f>
        <v>0</v>
      </c>
    </row>
    <row r="414" spans="1:12" ht="13.2" customHeight="1">
      <c r="A414" s="222" t="s">
        <v>636</v>
      </c>
      <c r="B414" s="252" t="s">
        <v>637</v>
      </c>
      <c r="C414" s="213"/>
      <c r="D414" s="254" t="s">
        <v>27</v>
      </c>
      <c r="E414" s="317">
        <v>1</v>
      </c>
      <c r="F414" s="317"/>
      <c r="G414" s="193">
        <f>E414</f>
        <v>1</v>
      </c>
      <c r="H414" s="193">
        <f>G414+E414</f>
        <v>2</v>
      </c>
      <c r="I414" s="194"/>
      <c r="J414" s="21">
        <f>E414*I414</f>
        <v>0</v>
      </c>
      <c r="K414" s="21">
        <f>G414*I414</f>
        <v>0</v>
      </c>
      <c r="L414" s="201">
        <f>I414*H414</f>
        <v>0</v>
      </c>
    </row>
    <row r="415" spans="1:12" ht="13.2" customHeight="1" thickBot="1">
      <c r="A415" s="222" t="s">
        <v>638</v>
      </c>
      <c r="B415" s="249" t="s">
        <v>639</v>
      </c>
      <c r="C415" s="213"/>
      <c r="D415" s="255" t="s">
        <v>24</v>
      </c>
      <c r="E415" s="317">
        <v>0</v>
      </c>
      <c r="F415" s="317"/>
      <c r="G415" s="193">
        <f>E415</f>
        <v>0</v>
      </c>
      <c r="H415" s="193">
        <f>G415+E415</f>
        <v>0</v>
      </c>
      <c r="I415" s="194"/>
      <c r="J415" s="30">
        <f>E415*I415</f>
        <v>0</v>
      </c>
      <c r="K415" s="30">
        <f>G415*I415</f>
        <v>0</v>
      </c>
      <c r="L415" s="205">
        <f>I415*H415</f>
        <v>0</v>
      </c>
    </row>
    <row r="416" spans="1:12" ht="13.2" customHeight="1" thickBot="1">
      <c r="A416" s="324" t="s">
        <v>66</v>
      </c>
      <c r="B416" s="325"/>
      <c r="C416" s="325"/>
      <c r="D416" s="325"/>
      <c r="E416" s="325"/>
      <c r="F416" s="325"/>
      <c r="G416" s="325"/>
      <c r="H416" s="325"/>
      <c r="I416" s="326"/>
      <c r="J416" s="92">
        <f>SUM(J411:J415)</f>
        <v>0</v>
      </c>
      <c r="K416" s="92">
        <f>SUM(K411:K415)</f>
        <v>0</v>
      </c>
      <c r="L416" s="206">
        <f>SUM(L411:L415)</f>
        <v>0</v>
      </c>
    </row>
    <row r="417" spans="1:12" ht="13.2" customHeight="1">
      <c r="A417" s="222">
        <v>46</v>
      </c>
      <c r="B417" s="256" t="s">
        <v>640</v>
      </c>
      <c r="C417" s="213"/>
      <c r="D417" s="193"/>
      <c r="E417" s="330"/>
      <c r="F417" s="330"/>
      <c r="G417" s="213"/>
      <c r="H417" s="213"/>
      <c r="I417" s="194"/>
      <c r="J417" s="194"/>
      <c r="K417" s="194"/>
      <c r="L417" s="229"/>
    </row>
    <row r="418" spans="1:12" ht="13.2" customHeight="1">
      <c r="A418" s="222" t="s">
        <v>641</v>
      </c>
      <c r="B418" s="236" t="s">
        <v>642</v>
      </c>
      <c r="C418" s="213"/>
      <c r="D418" s="230" t="s">
        <v>27</v>
      </c>
      <c r="E418" s="323">
        <v>17</v>
      </c>
      <c r="F418" s="317"/>
      <c r="G418" s="193">
        <f t="shared" ref="G418:G423" si="94">E418</f>
        <v>17</v>
      </c>
      <c r="H418" s="193">
        <f t="shared" ref="H418:H423" si="95">G418+E418</f>
        <v>34</v>
      </c>
      <c r="I418" s="194"/>
      <c r="J418" s="21">
        <f t="shared" ref="J418:J423" si="96">E418*I418</f>
        <v>0</v>
      </c>
      <c r="K418" s="21">
        <f t="shared" ref="K418:K423" si="97">G418*I418</f>
        <v>0</v>
      </c>
      <c r="L418" s="201">
        <f t="shared" ref="L418:L423" si="98">I418*H418</f>
        <v>0</v>
      </c>
    </row>
    <row r="419" spans="1:12" ht="13.2" customHeight="1">
      <c r="A419" s="222" t="s">
        <v>643</v>
      </c>
      <c r="B419" s="236" t="s">
        <v>644</v>
      </c>
      <c r="C419" s="213"/>
      <c r="D419" s="230" t="s">
        <v>27</v>
      </c>
      <c r="E419" s="323">
        <v>17</v>
      </c>
      <c r="F419" s="317"/>
      <c r="G419" s="193">
        <f t="shared" si="94"/>
        <v>17</v>
      </c>
      <c r="H419" s="193">
        <f t="shared" si="95"/>
        <v>34</v>
      </c>
      <c r="I419" s="194"/>
      <c r="J419" s="21">
        <f t="shared" si="96"/>
        <v>0</v>
      </c>
      <c r="K419" s="21">
        <f t="shared" si="97"/>
        <v>0</v>
      </c>
      <c r="L419" s="201">
        <f t="shared" si="98"/>
        <v>0</v>
      </c>
    </row>
    <row r="420" spans="1:12" ht="13.2" customHeight="1">
      <c r="A420" s="222" t="s">
        <v>645</v>
      </c>
      <c r="B420" s="236" t="s">
        <v>646</v>
      </c>
      <c r="C420" s="213"/>
      <c r="D420" s="230" t="s">
        <v>27</v>
      </c>
      <c r="E420" s="323">
        <v>0</v>
      </c>
      <c r="F420" s="317"/>
      <c r="G420" s="193">
        <f t="shared" si="94"/>
        <v>0</v>
      </c>
      <c r="H420" s="193">
        <f t="shared" si="95"/>
        <v>0</v>
      </c>
      <c r="I420" s="194"/>
      <c r="J420" s="21">
        <f t="shared" si="96"/>
        <v>0</v>
      </c>
      <c r="K420" s="21">
        <f t="shared" si="97"/>
        <v>0</v>
      </c>
      <c r="L420" s="201">
        <f t="shared" si="98"/>
        <v>0</v>
      </c>
    </row>
    <row r="421" spans="1:12" ht="13.2" customHeight="1">
      <c r="A421" s="222" t="s">
        <v>647</v>
      </c>
      <c r="B421" s="247" t="s">
        <v>648</v>
      </c>
      <c r="C421" s="213"/>
      <c r="D421" s="230" t="s">
        <v>27</v>
      </c>
      <c r="E421" s="323">
        <v>0</v>
      </c>
      <c r="F421" s="317"/>
      <c r="G421" s="193">
        <f t="shared" si="94"/>
        <v>0</v>
      </c>
      <c r="H421" s="193">
        <f t="shared" si="95"/>
        <v>0</v>
      </c>
      <c r="I421" s="194"/>
      <c r="J421" s="21">
        <f t="shared" si="96"/>
        <v>0</v>
      </c>
      <c r="K421" s="21">
        <f t="shared" si="97"/>
        <v>0</v>
      </c>
      <c r="L421" s="201">
        <f t="shared" si="98"/>
        <v>0</v>
      </c>
    </row>
    <row r="422" spans="1:12" ht="13.2" customHeight="1">
      <c r="A422" s="222" t="s">
        <v>649</v>
      </c>
      <c r="B422" s="247" t="s">
        <v>650</v>
      </c>
      <c r="C422" s="213"/>
      <c r="D422" s="230" t="s">
        <v>27</v>
      </c>
      <c r="E422" s="323">
        <v>17</v>
      </c>
      <c r="F422" s="317"/>
      <c r="G422" s="193">
        <f t="shared" si="94"/>
        <v>17</v>
      </c>
      <c r="H422" s="193">
        <f t="shared" si="95"/>
        <v>34</v>
      </c>
      <c r="I422" s="194"/>
      <c r="J422" s="21">
        <f t="shared" si="96"/>
        <v>0</v>
      </c>
      <c r="K422" s="21">
        <f t="shared" si="97"/>
        <v>0</v>
      </c>
      <c r="L422" s="201">
        <f t="shared" si="98"/>
        <v>0</v>
      </c>
    </row>
    <row r="423" spans="1:12" ht="13.2" customHeight="1" thickBot="1">
      <c r="A423" s="222" t="s">
        <v>651</v>
      </c>
      <c r="B423" s="249" t="s">
        <v>652</v>
      </c>
      <c r="C423" s="213"/>
      <c r="D423" s="250" t="s">
        <v>27</v>
      </c>
      <c r="E423" s="323">
        <v>17</v>
      </c>
      <c r="F423" s="317"/>
      <c r="G423" s="193">
        <f t="shared" si="94"/>
        <v>17</v>
      </c>
      <c r="H423" s="193">
        <f t="shared" si="95"/>
        <v>34</v>
      </c>
      <c r="I423" s="194"/>
      <c r="J423" s="30">
        <f t="shared" si="96"/>
        <v>0</v>
      </c>
      <c r="K423" s="30">
        <f t="shared" si="97"/>
        <v>0</v>
      </c>
      <c r="L423" s="205">
        <f t="shared" si="98"/>
        <v>0</v>
      </c>
    </row>
    <row r="424" spans="1:12" ht="13.2" customHeight="1" thickBot="1">
      <c r="A424" s="324" t="s">
        <v>66</v>
      </c>
      <c r="B424" s="325"/>
      <c r="C424" s="325"/>
      <c r="D424" s="325"/>
      <c r="E424" s="325"/>
      <c r="F424" s="325"/>
      <c r="G424" s="325"/>
      <c r="H424" s="325"/>
      <c r="I424" s="326"/>
      <c r="J424" s="92">
        <f>SUM(J418:J423)</f>
        <v>0</v>
      </c>
      <c r="K424" s="92">
        <f>SUM(K418:K423)</f>
        <v>0</v>
      </c>
      <c r="L424" s="206">
        <f>SUM(L418:L423)</f>
        <v>0</v>
      </c>
    </row>
    <row r="425" spans="1:12" ht="21" customHeight="1" thickBot="1">
      <c r="A425" s="327" t="s">
        <v>653</v>
      </c>
      <c r="B425" s="328"/>
      <c r="C425" s="328"/>
      <c r="D425" s="328"/>
      <c r="E425" s="328"/>
      <c r="F425" s="328"/>
      <c r="G425" s="328"/>
      <c r="H425" s="328"/>
      <c r="I425" s="329"/>
      <c r="J425" s="217">
        <f>J424+J416+J408+J400+J390+J367+J359+J352+J344+J328</f>
        <v>0</v>
      </c>
      <c r="K425" s="217">
        <f>K424+K416+K408+K400+K390+K367+K359+K352+K344+K328</f>
        <v>0</v>
      </c>
      <c r="L425" s="218">
        <f>K425+J425</f>
        <v>0</v>
      </c>
    </row>
    <row r="426" spans="1:12" ht="36.6" customHeight="1" thickBot="1">
      <c r="A426" s="306" t="s">
        <v>654</v>
      </c>
      <c r="B426" s="307"/>
      <c r="C426" s="307"/>
      <c r="D426" s="307"/>
      <c r="E426" s="307"/>
      <c r="F426" s="307"/>
      <c r="G426" s="307"/>
      <c r="H426" s="307"/>
      <c r="I426" s="307"/>
      <c r="J426" s="307"/>
      <c r="K426" s="307"/>
      <c r="L426" s="308"/>
    </row>
    <row r="427" spans="1:12" ht="13.2" customHeight="1">
      <c r="A427" s="190">
        <v>47</v>
      </c>
      <c r="B427" s="257" t="s">
        <v>655</v>
      </c>
      <c r="C427" s="213"/>
      <c r="D427" s="193"/>
      <c r="E427" s="330"/>
      <c r="F427" s="330"/>
      <c r="G427" s="213"/>
      <c r="H427" s="213"/>
      <c r="I427" s="194"/>
      <c r="J427" s="194"/>
      <c r="K427" s="194"/>
      <c r="L427" s="229"/>
    </row>
    <row r="428" spans="1:12" ht="28.8">
      <c r="A428" s="222" t="s">
        <v>656</v>
      </c>
      <c r="B428" s="258" t="s">
        <v>657</v>
      </c>
      <c r="C428" s="213"/>
      <c r="D428" s="259" t="s">
        <v>24</v>
      </c>
      <c r="E428" s="323">
        <v>185.2</v>
      </c>
      <c r="F428" s="317"/>
      <c r="G428" s="193">
        <f>E428</f>
        <v>185.2</v>
      </c>
      <c r="H428" s="193">
        <f>G428+E428</f>
        <v>370.4</v>
      </c>
      <c r="I428" s="194"/>
      <c r="J428" s="260">
        <f>E428*I428</f>
        <v>0</v>
      </c>
      <c r="K428" s="260">
        <f t="shared" ref="K428:K447" si="99">G428*I428</f>
        <v>0</v>
      </c>
      <c r="L428" s="201">
        <f>I428*H428</f>
        <v>0</v>
      </c>
    </row>
    <row r="429" spans="1:12" ht="28.8">
      <c r="A429" s="222" t="s">
        <v>658</v>
      </c>
      <c r="B429" s="258" t="s">
        <v>659</v>
      </c>
      <c r="C429" s="213"/>
      <c r="D429" s="259" t="s">
        <v>27</v>
      </c>
      <c r="E429" s="323">
        <v>54</v>
      </c>
      <c r="F429" s="317"/>
      <c r="G429" s="193">
        <f t="shared" ref="G429:G447" si="100">E429</f>
        <v>54</v>
      </c>
      <c r="H429" s="193">
        <f t="shared" ref="H429:H447" si="101">G429+E429</f>
        <v>108</v>
      </c>
      <c r="I429" s="194"/>
      <c r="J429" s="260">
        <f t="shared" ref="J429:J447" si="102">E429*I429</f>
        <v>0</v>
      </c>
      <c r="K429" s="260">
        <f t="shared" si="99"/>
        <v>0</v>
      </c>
      <c r="L429" s="201">
        <f t="shared" ref="L429:L447" si="103">I429*H429</f>
        <v>0</v>
      </c>
    </row>
    <row r="430" spans="1:12" ht="28.8">
      <c r="A430" s="222" t="s">
        <v>660</v>
      </c>
      <c r="B430" s="258" t="s">
        <v>661</v>
      </c>
      <c r="C430" s="213"/>
      <c r="D430" s="259" t="s">
        <v>24</v>
      </c>
      <c r="E430" s="323">
        <v>107.9</v>
      </c>
      <c r="F430" s="317"/>
      <c r="G430" s="193">
        <f t="shared" si="100"/>
        <v>107.9</v>
      </c>
      <c r="H430" s="193">
        <f t="shared" si="101"/>
        <v>215.8</v>
      </c>
      <c r="I430" s="194"/>
      <c r="J430" s="260">
        <f t="shared" si="102"/>
        <v>0</v>
      </c>
      <c r="K430" s="260">
        <f t="shared" si="99"/>
        <v>0</v>
      </c>
      <c r="L430" s="201">
        <f t="shared" si="103"/>
        <v>0</v>
      </c>
    </row>
    <row r="431" spans="1:12" ht="28.8">
      <c r="A431" s="222" t="s">
        <v>662</v>
      </c>
      <c r="B431" s="258" t="s">
        <v>663</v>
      </c>
      <c r="C431" s="213"/>
      <c r="D431" s="259" t="s">
        <v>27</v>
      </c>
      <c r="E431" s="323">
        <v>27</v>
      </c>
      <c r="F431" s="317"/>
      <c r="G431" s="193">
        <f t="shared" si="100"/>
        <v>27</v>
      </c>
      <c r="H431" s="193">
        <f t="shared" si="101"/>
        <v>54</v>
      </c>
      <c r="I431" s="194"/>
      <c r="J431" s="260">
        <f t="shared" si="102"/>
        <v>0</v>
      </c>
      <c r="K431" s="260">
        <f t="shared" si="99"/>
        <v>0</v>
      </c>
      <c r="L431" s="201">
        <f t="shared" si="103"/>
        <v>0</v>
      </c>
    </row>
    <row r="432" spans="1:12" ht="28.8">
      <c r="A432" s="222" t="s">
        <v>664</v>
      </c>
      <c r="B432" s="258" t="s">
        <v>665</v>
      </c>
      <c r="C432" s="213"/>
      <c r="D432" s="261" t="s">
        <v>24</v>
      </c>
      <c r="E432" s="323">
        <v>23.6</v>
      </c>
      <c r="F432" s="317"/>
      <c r="G432" s="193">
        <f t="shared" si="100"/>
        <v>23.6</v>
      </c>
      <c r="H432" s="193">
        <f t="shared" si="101"/>
        <v>47.2</v>
      </c>
      <c r="I432" s="194"/>
      <c r="J432" s="260">
        <f t="shared" si="102"/>
        <v>0</v>
      </c>
      <c r="K432" s="260">
        <f t="shared" si="99"/>
        <v>0</v>
      </c>
      <c r="L432" s="201">
        <f t="shared" si="103"/>
        <v>0</v>
      </c>
    </row>
    <row r="433" spans="1:14" ht="28.8">
      <c r="A433" s="222" t="s">
        <v>666</v>
      </c>
      <c r="B433" s="258" t="s">
        <v>667</v>
      </c>
      <c r="C433" s="213"/>
      <c r="D433" s="261" t="s">
        <v>27</v>
      </c>
      <c r="E433" s="323">
        <v>5</v>
      </c>
      <c r="F433" s="317"/>
      <c r="G433" s="193">
        <f t="shared" si="100"/>
        <v>5</v>
      </c>
      <c r="H433" s="193">
        <f t="shared" si="101"/>
        <v>10</v>
      </c>
      <c r="I433" s="194"/>
      <c r="J433" s="260">
        <f t="shared" si="102"/>
        <v>0</v>
      </c>
      <c r="K433" s="260">
        <f t="shared" si="99"/>
        <v>0</v>
      </c>
      <c r="L433" s="201">
        <f t="shared" si="103"/>
        <v>0</v>
      </c>
    </row>
    <row r="434" spans="1:14">
      <c r="A434" s="222" t="s">
        <v>668</v>
      </c>
      <c r="B434" s="258" t="s">
        <v>669</v>
      </c>
      <c r="C434" s="213"/>
      <c r="D434" s="261" t="s">
        <v>24</v>
      </c>
      <c r="E434" s="323">
        <v>185.2</v>
      </c>
      <c r="F434" s="317"/>
      <c r="G434" s="193">
        <f t="shared" si="100"/>
        <v>185.2</v>
      </c>
      <c r="H434" s="193">
        <f t="shared" si="101"/>
        <v>370.4</v>
      </c>
      <c r="I434" s="194"/>
      <c r="J434" s="260">
        <f t="shared" si="102"/>
        <v>0</v>
      </c>
      <c r="K434" s="260">
        <f t="shared" si="99"/>
        <v>0</v>
      </c>
      <c r="L434" s="201">
        <f t="shared" si="103"/>
        <v>0</v>
      </c>
    </row>
    <row r="435" spans="1:14">
      <c r="A435" s="222" t="s">
        <v>670</v>
      </c>
      <c r="B435" s="258" t="s">
        <v>671</v>
      </c>
      <c r="C435" s="213"/>
      <c r="D435" s="261" t="s">
        <v>24</v>
      </c>
      <c r="E435" s="323">
        <v>107.9</v>
      </c>
      <c r="F435" s="317"/>
      <c r="G435" s="193">
        <f t="shared" si="100"/>
        <v>107.9</v>
      </c>
      <c r="H435" s="193">
        <f t="shared" si="101"/>
        <v>215.8</v>
      </c>
      <c r="I435" s="194"/>
      <c r="J435" s="260">
        <f t="shared" si="102"/>
        <v>0</v>
      </c>
      <c r="K435" s="260">
        <f t="shared" si="99"/>
        <v>0</v>
      </c>
      <c r="L435" s="201">
        <f t="shared" si="103"/>
        <v>0</v>
      </c>
    </row>
    <row r="436" spans="1:14">
      <c r="A436" s="222" t="s">
        <v>672</v>
      </c>
      <c r="B436" s="258" t="s">
        <v>673</v>
      </c>
      <c r="C436" s="213"/>
      <c r="D436" s="261" t="s">
        <v>24</v>
      </c>
      <c r="E436" s="323">
        <v>23.6</v>
      </c>
      <c r="F436" s="317"/>
      <c r="G436" s="193">
        <f t="shared" si="100"/>
        <v>23.6</v>
      </c>
      <c r="H436" s="193">
        <f t="shared" si="101"/>
        <v>47.2</v>
      </c>
      <c r="I436" s="194"/>
      <c r="J436" s="260">
        <f t="shared" si="102"/>
        <v>0</v>
      </c>
      <c r="K436" s="260">
        <f t="shared" si="99"/>
        <v>0</v>
      </c>
      <c r="L436" s="201">
        <f t="shared" si="103"/>
        <v>0</v>
      </c>
    </row>
    <row r="437" spans="1:14" ht="28.8">
      <c r="A437" s="222" t="s">
        <v>674</v>
      </c>
      <c r="B437" s="258" t="s">
        <v>675</v>
      </c>
      <c r="C437" s="213"/>
      <c r="D437" s="261" t="s">
        <v>27</v>
      </c>
      <c r="E437" s="323">
        <v>26</v>
      </c>
      <c r="F437" s="317"/>
      <c r="G437" s="193">
        <f t="shared" si="100"/>
        <v>26</v>
      </c>
      <c r="H437" s="193">
        <f t="shared" si="101"/>
        <v>52</v>
      </c>
      <c r="I437" s="194"/>
      <c r="J437" s="260">
        <f t="shared" si="102"/>
        <v>0</v>
      </c>
      <c r="K437" s="260">
        <f t="shared" si="99"/>
        <v>0</v>
      </c>
      <c r="L437" s="201">
        <f t="shared" si="103"/>
        <v>0</v>
      </c>
    </row>
    <row r="438" spans="1:14" ht="28.8">
      <c r="A438" s="222" t="s">
        <v>676</v>
      </c>
      <c r="B438" s="258" t="s">
        <v>677</v>
      </c>
      <c r="C438" s="213"/>
      <c r="D438" s="261" t="s">
        <v>27</v>
      </c>
      <c r="E438" s="323">
        <v>16</v>
      </c>
      <c r="F438" s="317"/>
      <c r="G438" s="193">
        <f t="shared" si="100"/>
        <v>16</v>
      </c>
      <c r="H438" s="193">
        <f t="shared" si="101"/>
        <v>32</v>
      </c>
      <c r="I438" s="194"/>
      <c r="J438" s="260">
        <f t="shared" si="102"/>
        <v>0</v>
      </c>
      <c r="K438" s="260">
        <f t="shared" si="99"/>
        <v>0</v>
      </c>
      <c r="L438" s="201">
        <f t="shared" si="103"/>
        <v>0</v>
      </c>
    </row>
    <row r="439" spans="1:14" ht="28.8">
      <c r="A439" s="222" t="s">
        <v>678</v>
      </c>
      <c r="B439" s="258" t="s">
        <v>679</v>
      </c>
      <c r="C439" s="213"/>
      <c r="D439" s="261" t="s">
        <v>27</v>
      </c>
      <c r="E439" s="323">
        <v>3</v>
      </c>
      <c r="F439" s="317"/>
      <c r="G439" s="193">
        <f t="shared" si="100"/>
        <v>3</v>
      </c>
      <c r="H439" s="193">
        <f t="shared" si="101"/>
        <v>6</v>
      </c>
      <c r="I439" s="194"/>
      <c r="J439" s="260">
        <f t="shared" si="102"/>
        <v>0</v>
      </c>
      <c r="K439" s="260">
        <f t="shared" si="99"/>
        <v>0</v>
      </c>
      <c r="L439" s="201">
        <f t="shared" si="103"/>
        <v>0</v>
      </c>
    </row>
    <row r="440" spans="1:14" ht="43.2">
      <c r="A440" s="222" t="s">
        <v>680</v>
      </c>
      <c r="B440" s="258" t="s">
        <v>681</v>
      </c>
      <c r="C440" s="213"/>
      <c r="D440" s="261" t="s">
        <v>27</v>
      </c>
      <c r="E440" s="323">
        <v>1</v>
      </c>
      <c r="F440" s="317"/>
      <c r="G440" s="193">
        <f t="shared" si="100"/>
        <v>1</v>
      </c>
      <c r="H440" s="193">
        <f t="shared" si="101"/>
        <v>2</v>
      </c>
      <c r="I440" s="194"/>
      <c r="J440" s="260">
        <f t="shared" si="102"/>
        <v>0</v>
      </c>
      <c r="K440" s="260">
        <f t="shared" si="99"/>
        <v>0</v>
      </c>
      <c r="L440" s="201">
        <f t="shared" si="103"/>
        <v>0</v>
      </c>
    </row>
    <row r="441" spans="1:14" ht="43.2">
      <c r="A441" s="222" t="s">
        <v>682</v>
      </c>
      <c r="B441" s="258" t="s">
        <v>683</v>
      </c>
      <c r="C441" s="213"/>
      <c r="D441" s="261" t="s">
        <v>27</v>
      </c>
      <c r="E441" s="323">
        <v>1</v>
      </c>
      <c r="F441" s="317"/>
      <c r="G441" s="193">
        <f t="shared" si="100"/>
        <v>1</v>
      </c>
      <c r="H441" s="193">
        <f t="shared" si="101"/>
        <v>2</v>
      </c>
      <c r="I441" s="194"/>
      <c r="J441" s="260">
        <f t="shared" si="102"/>
        <v>0</v>
      </c>
      <c r="K441" s="260">
        <f t="shared" si="99"/>
        <v>0</v>
      </c>
      <c r="L441" s="201">
        <f t="shared" si="103"/>
        <v>0</v>
      </c>
    </row>
    <row r="442" spans="1:14" ht="28.8">
      <c r="A442" s="222" t="s">
        <v>684</v>
      </c>
      <c r="B442" s="258" t="s">
        <v>685</v>
      </c>
      <c r="C442" s="213"/>
      <c r="D442" s="261" t="s">
        <v>27</v>
      </c>
      <c r="E442" s="323">
        <v>1</v>
      </c>
      <c r="F442" s="317"/>
      <c r="G442" s="193">
        <f t="shared" si="100"/>
        <v>1</v>
      </c>
      <c r="H442" s="193">
        <f t="shared" si="101"/>
        <v>2</v>
      </c>
      <c r="I442" s="194"/>
      <c r="J442" s="260">
        <f t="shared" si="102"/>
        <v>0</v>
      </c>
      <c r="K442" s="260">
        <f t="shared" si="99"/>
        <v>0</v>
      </c>
      <c r="L442" s="201">
        <f t="shared" si="103"/>
        <v>0</v>
      </c>
    </row>
    <row r="443" spans="1:14">
      <c r="A443" s="222" t="s">
        <v>686</v>
      </c>
      <c r="B443" s="258" t="s">
        <v>687</v>
      </c>
      <c r="C443" s="213"/>
      <c r="D443" s="261" t="s">
        <v>27</v>
      </c>
      <c r="E443" s="323">
        <v>1</v>
      </c>
      <c r="F443" s="317"/>
      <c r="G443" s="193">
        <f t="shared" si="100"/>
        <v>1</v>
      </c>
      <c r="H443" s="193">
        <f t="shared" si="101"/>
        <v>2</v>
      </c>
      <c r="I443" s="194"/>
      <c r="J443" s="260">
        <f t="shared" si="102"/>
        <v>0</v>
      </c>
      <c r="K443" s="260">
        <f t="shared" si="99"/>
        <v>0</v>
      </c>
      <c r="L443" s="201">
        <f t="shared" si="103"/>
        <v>0</v>
      </c>
    </row>
    <row r="444" spans="1:14">
      <c r="A444" s="222" t="s">
        <v>688</v>
      </c>
      <c r="B444" s="258" t="s">
        <v>689</v>
      </c>
      <c r="C444" s="213"/>
      <c r="D444" s="261" t="s">
        <v>27</v>
      </c>
      <c r="E444" s="323">
        <v>1</v>
      </c>
      <c r="F444" s="317"/>
      <c r="G444" s="193">
        <f t="shared" si="100"/>
        <v>1</v>
      </c>
      <c r="H444" s="193">
        <f t="shared" si="101"/>
        <v>2</v>
      </c>
      <c r="I444" s="194"/>
      <c r="J444" s="260">
        <f t="shared" si="102"/>
        <v>0</v>
      </c>
      <c r="K444" s="260">
        <f t="shared" si="99"/>
        <v>0</v>
      </c>
      <c r="L444" s="201">
        <f t="shared" si="103"/>
        <v>0</v>
      </c>
    </row>
    <row r="445" spans="1:14">
      <c r="A445" s="222" t="s">
        <v>690</v>
      </c>
      <c r="B445" s="258" t="s">
        <v>691</v>
      </c>
      <c r="C445" s="213"/>
      <c r="D445" s="261" t="s">
        <v>27</v>
      </c>
      <c r="E445" s="323">
        <v>1</v>
      </c>
      <c r="F445" s="317"/>
      <c r="G445" s="193">
        <f t="shared" si="100"/>
        <v>1</v>
      </c>
      <c r="H445" s="193">
        <f t="shared" si="101"/>
        <v>2</v>
      </c>
      <c r="I445" s="194"/>
      <c r="J445" s="260">
        <f t="shared" si="102"/>
        <v>0</v>
      </c>
      <c r="K445" s="260">
        <f t="shared" si="99"/>
        <v>0</v>
      </c>
      <c r="L445" s="201">
        <f t="shared" si="103"/>
        <v>0</v>
      </c>
    </row>
    <row r="446" spans="1:14">
      <c r="A446" s="222" t="s">
        <v>692</v>
      </c>
      <c r="B446" s="258" t="s">
        <v>693</v>
      </c>
      <c r="C446" s="213"/>
      <c r="D446" s="261" t="s">
        <v>27</v>
      </c>
      <c r="E446" s="323">
        <v>40</v>
      </c>
      <c r="F446" s="317"/>
      <c r="G446" s="193">
        <f t="shared" si="100"/>
        <v>40</v>
      </c>
      <c r="H446" s="193">
        <f t="shared" si="101"/>
        <v>80</v>
      </c>
      <c r="I446" s="194"/>
      <c r="J446" s="260">
        <f t="shared" si="102"/>
        <v>0</v>
      </c>
      <c r="K446" s="260">
        <f t="shared" si="99"/>
        <v>0</v>
      </c>
      <c r="L446" s="201">
        <f t="shared" si="103"/>
        <v>0</v>
      </c>
    </row>
    <row r="447" spans="1:14" ht="87" thickBot="1">
      <c r="A447" s="222" t="s">
        <v>694</v>
      </c>
      <c r="B447" s="258" t="s">
        <v>695</v>
      </c>
      <c r="C447" s="213"/>
      <c r="D447" s="261" t="s">
        <v>27</v>
      </c>
      <c r="E447" s="323">
        <v>8</v>
      </c>
      <c r="F447" s="317"/>
      <c r="G447" s="193">
        <f t="shared" si="100"/>
        <v>8</v>
      </c>
      <c r="H447" s="193">
        <f t="shared" si="101"/>
        <v>16</v>
      </c>
      <c r="I447" s="194"/>
      <c r="J447" s="262">
        <f t="shared" si="102"/>
        <v>0</v>
      </c>
      <c r="K447" s="262">
        <f t="shared" si="99"/>
        <v>0</v>
      </c>
      <c r="L447" s="205">
        <f t="shared" si="103"/>
        <v>0</v>
      </c>
    </row>
    <row r="448" spans="1:14" ht="13.2" customHeight="1" thickBot="1">
      <c r="A448" s="324" t="s">
        <v>66</v>
      </c>
      <c r="B448" s="325"/>
      <c r="C448" s="325"/>
      <c r="D448" s="325"/>
      <c r="E448" s="325"/>
      <c r="F448" s="325"/>
      <c r="G448" s="325"/>
      <c r="H448" s="325"/>
      <c r="I448" s="326"/>
      <c r="J448" s="92">
        <f>SUM(J428:J447)</f>
        <v>0</v>
      </c>
      <c r="K448" s="92">
        <f>SUM(K428:K447)</f>
        <v>0</v>
      </c>
      <c r="L448" s="206">
        <f>SUM(L428:L447)</f>
        <v>0</v>
      </c>
      <c r="N448" s="1">
        <f>53176804.1</f>
        <v>53176804.100000001</v>
      </c>
    </row>
    <row r="449" spans="1:14" ht="27.6" customHeight="1" thickBot="1">
      <c r="A449" s="327" t="s">
        <v>696</v>
      </c>
      <c r="B449" s="328"/>
      <c r="C449" s="328"/>
      <c r="D449" s="328"/>
      <c r="E449" s="328"/>
      <c r="F449" s="328"/>
      <c r="G449" s="328"/>
      <c r="H449" s="328"/>
      <c r="I449" s="328"/>
      <c r="J449" s="217">
        <f>J448</f>
        <v>0</v>
      </c>
      <c r="K449" s="217">
        <f>K448</f>
        <v>0</v>
      </c>
      <c r="L449" s="263">
        <f>L448</f>
        <v>0</v>
      </c>
      <c r="N449" s="1">
        <v>53173121</v>
      </c>
    </row>
    <row r="450" spans="1:14" ht="36.6" customHeight="1" thickBot="1">
      <c r="A450" s="306" t="s">
        <v>697</v>
      </c>
      <c r="B450" s="307"/>
      <c r="C450" s="307"/>
      <c r="D450" s="307"/>
      <c r="E450" s="307"/>
      <c r="F450" s="307"/>
      <c r="G450" s="307"/>
      <c r="H450" s="307"/>
      <c r="I450" s="307"/>
      <c r="J450" s="307"/>
      <c r="K450" s="307"/>
      <c r="L450" s="308"/>
      <c r="N450" s="1">
        <f>N448-N449</f>
        <v>3683.1000000014901</v>
      </c>
    </row>
    <row r="451" spans="1:14" ht="13.2" customHeight="1">
      <c r="A451" s="190">
        <v>48</v>
      </c>
      <c r="B451" s="264" t="s">
        <v>698</v>
      </c>
      <c r="C451" s="213"/>
      <c r="D451" s="193"/>
      <c r="E451" s="213"/>
      <c r="F451" s="213"/>
      <c r="G451" s="213"/>
      <c r="H451" s="213"/>
      <c r="I451" s="194"/>
      <c r="J451" s="194"/>
      <c r="K451" s="194"/>
      <c r="L451" s="229"/>
    </row>
    <row r="452" spans="1:14" ht="13.2" customHeight="1">
      <c r="A452" s="222"/>
      <c r="B452" s="264" t="s">
        <v>699</v>
      </c>
      <c r="C452" s="213"/>
      <c r="D452" s="193"/>
      <c r="E452" s="213"/>
      <c r="F452" s="213"/>
      <c r="G452" s="213"/>
      <c r="H452" s="213"/>
      <c r="I452" s="194"/>
      <c r="J452" s="194"/>
      <c r="K452" s="194"/>
      <c r="L452" s="229"/>
    </row>
    <row r="453" spans="1:14" ht="13.2" customHeight="1">
      <c r="A453" s="222"/>
      <c r="B453" s="264" t="s">
        <v>700</v>
      </c>
      <c r="C453" s="213"/>
      <c r="D453" s="193"/>
      <c r="E453" s="213"/>
      <c r="F453" s="213"/>
      <c r="G453" s="213"/>
      <c r="H453" s="213"/>
      <c r="I453" s="194"/>
      <c r="J453" s="194"/>
      <c r="K453" s="194"/>
      <c r="L453" s="229"/>
    </row>
    <row r="454" spans="1:14" ht="13.2" customHeight="1">
      <c r="A454" s="222"/>
      <c r="B454" s="265" t="s">
        <v>701</v>
      </c>
      <c r="C454" s="213"/>
      <c r="D454" s="193"/>
      <c r="E454" s="213"/>
      <c r="F454" s="213"/>
      <c r="G454" s="213"/>
      <c r="H454" s="213"/>
      <c r="I454" s="194"/>
      <c r="J454" s="194"/>
      <c r="K454" s="194"/>
      <c r="L454" s="229"/>
    </row>
    <row r="455" spans="1:14" ht="13.2" customHeight="1">
      <c r="A455" s="222"/>
      <c r="B455" s="265" t="s">
        <v>702</v>
      </c>
      <c r="C455" s="213"/>
      <c r="D455" s="193"/>
      <c r="E455" s="213"/>
      <c r="F455" s="213"/>
      <c r="G455" s="213"/>
      <c r="H455" s="213"/>
      <c r="I455" s="194"/>
      <c r="J455" s="194"/>
      <c r="K455" s="194"/>
      <c r="L455" s="229"/>
    </row>
    <row r="456" spans="1:14" ht="13.2" customHeight="1">
      <c r="A456" s="222"/>
      <c r="B456" s="265" t="s">
        <v>703</v>
      </c>
      <c r="C456" s="213"/>
      <c r="D456" s="193"/>
      <c r="E456" s="213"/>
      <c r="F456" s="213"/>
      <c r="G456" s="213"/>
      <c r="H456" s="213"/>
      <c r="I456" s="194"/>
      <c r="J456" s="194"/>
      <c r="K456" s="194"/>
      <c r="L456" s="229"/>
    </row>
    <row r="457" spans="1:14" ht="13.2" customHeight="1">
      <c r="A457" s="222"/>
      <c r="B457" s="265"/>
      <c r="C457" s="213"/>
      <c r="D457" s="193"/>
      <c r="E457" s="213"/>
      <c r="F457" s="213"/>
      <c r="G457" s="213"/>
      <c r="H457" s="213"/>
      <c r="I457" s="194"/>
      <c r="J457" s="194"/>
      <c r="K457" s="194"/>
      <c r="L457" s="229"/>
    </row>
    <row r="458" spans="1:14" ht="13.2" customHeight="1">
      <c r="A458" s="222" t="s">
        <v>704</v>
      </c>
      <c r="B458" s="264" t="s">
        <v>705</v>
      </c>
      <c r="C458" s="213"/>
      <c r="D458" s="193" t="s">
        <v>27</v>
      </c>
      <c r="E458" s="317">
        <v>1</v>
      </c>
      <c r="F458" s="317"/>
      <c r="G458" s="193">
        <f>E458</f>
        <v>1</v>
      </c>
      <c r="H458" s="193">
        <f>G458+E458</f>
        <v>2</v>
      </c>
      <c r="I458" s="194"/>
      <c r="J458" s="21">
        <f>E458*I458</f>
        <v>0</v>
      </c>
      <c r="K458" s="21">
        <f>G458*I458</f>
        <v>0</v>
      </c>
      <c r="L458" s="201">
        <f>I458*H458</f>
        <v>0</v>
      </c>
    </row>
    <row r="459" spans="1:14" ht="13.2" customHeight="1">
      <c r="A459" s="222" t="s">
        <v>706</v>
      </c>
      <c r="B459" s="264" t="s">
        <v>707</v>
      </c>
      <c r="C459" s="213"/>
      <c r="D459" s="193" t="s">
        <v>27</v>
      </c>
      <c r="E459" s="317">
        <v>1</v>
      </c>
      <c r="F459" s="317"/>
      <c r="G459" s="193">
        <f>E459</f>
        <v>1</v>
      </c>
      <c r="H459" s="193">
        <f>G459+E459</f>
        <v>2</v>
      </c>
      <c r="I459" s="194"/>
      <c r="J459" s="21">
        <f>E459*I459</f>
        <v>0</v>
      </c>
      <c r="K459" s="21">
        <f>G459*I459</f>
        <v>0</v>
      </c>
      <c r="L459" s="201">
        <f>I459*H459</f>
        <v>0</v>
      </c>
    </row>
    <row r="460" spans="1:14" ht="13.2" customHeight="1">
      <c r="A460" s="222"/>
      <c r="B460" s="265" t="s">
        <v>708</v>
      </c>
      <c r="C460" s="213"/>
      <c r="D460" s="193"/>
      <c r="E460" s="213"/>
      <c r="F460" s="213"/>
      <c r="G460" s="213"/>
      <c r="H460" s="213"/>
      <c r="I460" s="194"/>
      <c r="J460" s="194"/>
      <c r="K460" s="194"/>
      <c r="L460" s="229"/>
    </row>
    <row r="461" spans="1:14" ht="13.2" customHeight="1">
      <c r="A461" s="222"/>
      <c r="B461" s="265" t="s">
        <v>709</v>
      </c>
      <c r="C461" s="213"/>
      <c r="D461" s="193"/>
      <c r="E461" s="213"/>
      <c r="F461" s="213"/>
      <c r="G461" s="213"/>
      <c r="H461" s="213"/>
      <c r="I461" s="194"/>
      <c r="J461" s="194"/>
      <c r="K461" s="194"/>
      <c r="L461" s="229"/>
    </row>
    <row r="462" spans="1:14" ht="13.2" customHeight="1">
      <c r="A462" s="222"/>
      <c r="B462" s="265" t="s">
        <v>710</v>
      </c>
      <c r="C462" s="213"/>
      <c r="D462" s="193"/>
      <c r="E462" s="213"/>
      <c r="F462" s="213"/>
      <c r="G462" s="213"/>
      <c r="H462" s="213"/>
      <c r="I462" s="194"/>
      <c r="J462" s="194"/>
      <c r="K462" s="194"/>
      <c r="L462" s="229"/>
    </row>
    <row r="463" spans="1:14" ht="13.2" customHeight="1">
      <c r="A463" s="222"/>
      <c r="B463" s="265" t="s">
        <v>711</v>
      </c>
      <c r="C463" s="213"/>
      <c r="D463" s="193"/>
      <c r="E463" s="213"/>
      <c r="F463" s="213"/>
      <c r="G463" s="213"/>
      <c r="H463" s="213"/>
      <c r="I463" s="194"/>
      <c r="J463" s="194"/>
      <c r="K463" s="194"/>
      <c r="L463" s="229"/>
    </row>
    <row r="464" spans="1:14" ht="13.2" customHeight="1">
      <c r="A464" s="222"/>
      <c r="B464" s="265" t="s">
        <v>712</v>
      </c>
      <c r="C464" s="213"/>
      <c r="D464" s="193"/>
      <c r="E464" s="213"/>
      <c r="F464" s="213"/>
      <c r="G464" s="213"/>
      <c r="H464" s="213"/>
      <c r="I464" s="194"/>
      <c r="J464" s="194"/>
      <c r="K464" s="194"/>
      <c r="L464" s="229"/>
    </row>
    <row r="465" spans="1:12" ht="13.2" customHeight="1">
      <c r="A465" s="222"/>
      <c r="B465" s="265" t="s">
        <v>713</v>
      </c>
      <c r="C465" s="213"/>
      <c r="D465" s="193"/>
      <c r="E465" s="213"/>
      <c r="F465" s="213"/>
      <c r="G465" s="213"/>
      <c r="H465" s="213"/>
      <c r="I465" s="194"/>
      <c r="J465" s="194"/>
      <c r="K465" s="194"/>
      <c r="L465" s="229"/>
    </row>
    <row r="466" spans="1:12" ht="13.2" customHeight="1">
      <c r="A466" s="222"/>
      <c r="B466" s="265" t="s">
        <v>714</v>
      </c>
      <c r="C466" s="213"/>
      <c r="D466" s="193"/>
      <c r="E466" s="213"/>
      <c r="F466" s="213"/>
      <c r="G466" s="213"/>
      <c r="H466" s="213"/>
      <c r="I466" s="194"/>
      <c r="J466" s="194"/>
      <c r="K466" s="194"/>
      <c r="L466" s="229"/>
    </row>
    <row r="467" spans="1:12" ht="13.2" customHeight="1">
      <c r="A467" s="222"/>
      <c r="B467" s="265" t="s">
        <v>715</v>
      </c>
      <c r="C467" s="213"/>
      <c r="D467" s="193"/>
      <c r="E467" s="213"/>
      <c r="F467" s="213"/>
      <c r="G467" s="213"/>
      <c r="H467" s="213"/>
      <c r="I467" s="194"/>
      <c r="J467" s="194"/>
      <c r="K467" s="194"/>
      <c r="L467" s="229"/>
    </row>
    <row r="468" spans="1:12" ht="13.2" customHeight="1">
      <c r="A468" s="222"/>
      <c r="B468" s="265" t="s">
        <v>716</v>
      </c>
      <c r="C468" s="213"/>
      <c r="D468" s="193"/>
      <c r="E468" s="213"/>
      <c r="F468" s="213"/>
      <c r="G468" s="213"/>
      <c r="H468" s="213"/>
      <c r="I468" s="194"/>
      <c r="J468" s="194"/>
      <c r="K468" s="194"/>
      <c r="L468" s="229"/>
    </row>
    <row r="469" spans="1:12" ht="13.2" customHeight="1">
      <c r="A469" s="222"/>
      <c r="B469" s="265" t="s">
        <v>717</v>
      </c>
      <c r="C469" s="213"/>
      <c r="D469" s="193"/>
      <c r="E469" s="213"/>
      <c r="F469" s="213"/>
      <c r="G469" s="213"/>
      <c r="H469" s="213"/>
      <c r="I469" s="194"/>
      <c r="J469" s="194"/>
      <c r="K469" s="194"/>
      <c r="L469" s="229"/>
    </row>
    <row r="470" spans="1:12" ht="13.2" customHeight="1">
      <c r="A470" s="222"/>
      <c r="B470" s="265" t="s">
        <v>718</v>
      </c>
      <c r="C470" s="213"/>
      <c r="D470" s="193"/>
      <c r="E470" s="213"/>
      <c r="F470" s="213"/>
      <c r="G470" s="213"/>
      <c r="H470" s="213"/>
      <c r="I470" s="194"/>
      <c r="J470" s="194"/>
      <c r="K470" s="194"/>
      <c r="L470" s="229"/>
    </row>
    <row r="471" spans="1:12" ht="13.2" customHeight="1">
      <c r="A471" s="222"/>
      <c r="B471" s="265" t="s">
        <v>719</v>
      </c>
      <c r="C471" s="213"/>
      <c r="D471" s="193"/>
      <c r="E471" s="213"/>
      <c r="F471" s="213"/>
      <c r="G471" s="213"/>
      <c r="H471" s="213"/>
      <c r="I471" s="194"/>
      <c r="J471" s="194"/>
      <c r="K471" s="194"/>
      <c r="L471" s="229"/>
    </row>
    <row r="472" spans="1:12" ht="13.2" customHeight="1">
      <c r="A472" s="222"/>
      <c r="B472" s="265" t="s">
        <v>720</v>
      </c>
      <c r="C472" s="213"/>
      <c r="D472" s="193"/>
      <c r="E472" s="213"/>
      <c r="F472" s="213"/>
      <c r="G472" s="213"/>
      <c r="H472" s="213"/>
      <c r="I472" s="194"/>
      <c r="J472" s="194"/>
      <c r="K472" s="194"/>
      <c r="L472" s="229"/>
    </row>
    <row r="473" spans="1:12" ht="13.2" customHeight="1">
      <c r="A473" s="222" t="s">
        <v>721</v>
      </c>
      <c r="B473" s="264" t="s">
        <v>722</v>
      </c>
      <c r="C473" s="213"/>
      <c r="D473" s="193" t="s">
        <v>27</v>
      </c>
      <c r="E473" s="317">
        <v>1</v>
      </c>
      <c r="F473" s="317"/>
      <c r="G473" s="193">
        <v>1</v>
      </c>
      <c r="H473" s="193">
        <f>G473+E473</f>
        <v>2</v>
      </c>
      <c r="I473" s="194"/>
      <c r="J473" s="21">
        <f>E473*I473</f>
        <v>0</v>
      </c>
      <c r="K473" s="21">
        <f>G473*I473</f>
        <v>0</v>
      </c>
      <c r="L473" s="201">
        <f>I473*H473</f>
        <v>0</v>
      </c>
    </row>
    <row r="474" spans="1:12" ht="13.2" customHeight="1">
      <c r="A474" s="222"/>
      <c r="B474" s="265" t="s">
        <v>723</v>
      </c>
      <c r="C474" s="213"/>
      <c r="D474" s="193"/>
      <c r="E474" s="213"/>
      <c r="F474" s="213"/>
      <c r="G474" s="213"/>
      <c r="H474" s="213"/>
      <c r="I474" s="194"/>
      <c r="J474" s="194"/>
      <c r="K474" s="194"/>
      <c r="L474" s="229"/>
    </row>
    <row r="475" spans="1:12" ht="13.2" customHeight="1">
      <c r="A475" s="222"/>
      <c r="B475" s="265" t="s">
        <v>724</v>
      </c>
      <c r="C475" s="213"/>
      <c r="D475" s="193"/>
      <c r="E475" s="213"/>
      <c r="F475" s="213"/>
      <c r="G475" s="213"/>
      <c r="H475" s="213"/>
      <c r="I475" s="194"/>
      <c r="J475" s="194"/>
      <c r="K475" s="194"/>
      <c r="L475" s="229"/>
    </row>
    <row r="476" spans="1:12" ht="13.2" customHeight="1">
      <c r="A476" s="222"/>
      <c r="B476" s="265" t="s">
        <v>725</v>
      </c>
      <c r="C476" s="213"/>
      <c r="D476" s="193"/>
      <c r="E476" s="213"/>
      <c r="F476" s="213"/>
      <c r="G476" s="213"/>
      <c r="H476" s="213"/>
      <c r="I476" s="194"/>
      <c r="J476" s="194"/>
      <c r="K476" s="194"/>
      <c r="L476" s="229"/>
    </row>
    <row r="477" spans="1:12" ht="13.2" customHeight="1">
      <c r="A477" s="222"/>
      <c r="B477" s="265" t="s">
        <v>726</v>
      </c>
      <c r="C477" s="213"/>
      <c r="D477" s="193"/>
      <c r="E477" s="213"/>
      <c r="F477" s="213"/>
      <c r="G477" s="213"/>
      <c r="H477" s="213"/>
      <c r="I477" s="194"/>
      <c r="J477" s="194"/>
      <c r="K477" s="194"/>
      <c r="L477" s="229"/>
    </row>
    <row r="478" spans="1:12" ht="13.2" customHeight="1">
      <c r="A478" s="222" t="s">
        <v>727</v>
      </c>
      <c r="B478" s="264" t="s">
        <v>728</v>
      </c>
      <c r="C478" s="213"/>
      <c r="D478" s="193" t="s">
        <v>27</v>
      </c>
      <c r="E478" s="317">
        <v>1</v>
      </c>
      <c r="F478" s="317"/>
      <c r="G478" s="193">
        <v>1</v>
      </c>
      <c r="H478" s="193">
        <f>E478+G478</f>
        <v>2</v>
      </c>
      <c r="I478" s="194"/>
      <c r="J478" s="21">
        <f>E478*I478</f>
        <v>0</v>
      </c>
      <c r="K478" s="21">
        <f>G478*I478</f>
        <v>0</v>
      </c>
      <c r="L478" s="201">
        <f>I478*H478</f>
        <v>0</v>
      </c>
    </row>
    <row r="479" spans="1:12" ht="13.2" customHeight="1">
      <c r="A479" s="222"/>
      <c r="B479" s="265" t="s">
        <v>723</v>
      </c>
      <c r="C479" s="213"/>
      <c r="D479" s="193"/>
      <c r="E479" s="213"/>
      <c r="F479" s="213"/>
      <c r="G479" s="213"/>
      <c r="H479" s="213"/>
      <c r="I479" s="194"/>
      <c r="J479" s="194"/>
      <c r="K479" s="194"/>
      <c r="L479" s="229"/>
    </row>
    <row r="480" spans="1:12" ht="13.2" customHeight="1">
      <c r="A480" s="222"/>
      <c r="B480" s="265" t="s">
        <v>729</v>
      </c>
      <c r="C480" s="213"/>
      <c r="D480" s="193"/>
      <c r="E480" s="213"/>
      <c r="F480" s="213"/>
      <c r="G480" s="213"/>
      <c r="H480" s="213"/>
      <c r="I480" s="194"/>
      <c r="J480" s="194"/>
      <c r="K480" s="194"/>
      <c r="L480" s="229"/>
    </row>
    <row r="481" spans="1:12" ht="13.2" customHeight="1">
      <c r="A481" s="222"/>
      <c r="B481" s="265" t="s">
        <v>725</v>
      </c>
      <c r="C481" s="213"/>
      <c r="D481" s="193"/>
      <c r="E481" s="213"/>
      <c r="F481" s="213"/>
      <c r="G481" s="213"/>
      <c r="H481" s="213"/>
      <c r="I481" s="194"/>
      <c r="J481" s="194"/>
      <c r="K481" s="194"/>
      <c r="L481" s="229"/>
    </row>
    <row r="482" spans="1:12" ht="13.2" customHeight="1">
      <c r="A482" s="222"/>
      <c r="B482" s="265" t="s">
        <v>730</v>
      </c>
      <c r="C482" s="213"/>
      <c r="D482" s="193"/>
      <c r="E482" s="213"/>
      <c r="F482" s="213"/>
      <c r="G482" s="213"/>
      <c r="H482" s="213"/>
      <c r="I482" s="194"/>
      <c r="J482" s="194"/>
      <c r="K482" s="194"/>
      <c r="L482" s="229"/>
    </row>
    <row r="483" spans="1:12" ht="13.2" customHeight="1">
      <c r="A483" s="222" t="s">
        <v>731</v>
      </c>
      <c r="B483" s="264" t="s">
        <v>732</v>
      </c>
      <c r="C483" s="213"/>
      <c r="D483" s="193" t="s">
        <v>27</v>
      </c>
      <c r="E483" s="317">
        <v>1</v>
      </c>
      <c r="F483" s="317"/>
      <c r="G483" s="193">
        <v>1</v>
      </c>
      <c r="H483" s="193">
        <f>G483+E483</f>
        <v>2</v>
      </c>
      <c r="I483" s="194"/>
      <c r="J483" s="21">
        <f>E483*I483</f>
        <v>0</v>
      </c>
      <c r="K483" s="21">
        <f>G483*I483</f>
        <v>0</v>
      </c>
      <c r="L483" s="201">
        <f>I483*H483</f>
        <v>0</v>
      </c>
    </row>
    <row r="484" spans="1:12" ht="13.2" customHeight="1">
      <c r="A484" s="222"/>
      <c r="B484" s="265" t="s">
        <v>723</v>
      </c>
      <c r="C484" s="213"/>
      <c r="D484" s="193"/>
      <c r="E484" s="213"/>
      <c r="F484" s="213"/>
      <c r="G484" s="213"/>
      <c r="H484" s="213"/>
      <c r="I484" s="194"/>
      <c r="J484" s="194"/>
      <c r="K484" s="194"/>
      <c r="L484" s="229"/>
    </row>
    <row r="485" spans="1:12" ht="13.2" customHeight="1">
      <c r="A485" s="222"/>
      <c r="B485" s="265" t="s">
        <v>729</v>
      </c>
      <c r="C485" s="213"/>
      <c r="D485" s="193"/>
      <c r="E485" s="213"/>
      <c r="F485" s="213"/>
      <c r="G485" s="213"/>
      <c r="H485" s="213"/>
      <c r="I485" s="194"/>
      <c r="J485" s="194"/>
      <c r="K485" s="194"/>
      <c r="L485" s="229"/>
    </row>
    <row r="486" spans="1:12" ht="13.2" customHeight="1">
      <c r="A486" s="222"/>
      <c r="B486" s="265" t="s">
        <v>733</v>
      </c>
      <c r="C486" s="213"/>
      <c r="D486" s="193"/>
      <c r="E486" s="213"/>
      <c r="F486" s="213"/>
      <c r="G486" s="213"/>
      <c r="H486" s="213"/>
      <c r="I486" s="194"/>
      <c r="J486" s="194"/>
      <c r="K486" s="194"/>
      <c r="L486" s="229"/>
    </row>
    <row r="487" spans="1:12" ht="13.2" customHeight="1">
      <c r="A487" s="222"/>
      <c r="B487" s="265" t="s">
        <v>734</v>
      </c>
      <c r="C487" s="213"/>
      <c r="D487" s="193"/>
      <c r="E487" s="213"/>
      <c r="F487" s="213"/>
      <c r="G487" s="213"/>
      <c r="H487" s="213"/>
      <c r="I487" s="194"/>
      <c r="J487" s="194"/>
      <c r="K487" s="194"/>
      <c r="L487" s="229"/>
    </row>
    <row r="488" spans="1:12" ht="13.2" customHeight="1">
      <c r="A488" s="222" t="s">
        <v>735</v>
      </c>
      <c r="B488" s="264" t="s">
        <v>736</v>
      </c>
      <c r="C488" s="213"/>
      <c r="D488" s="193" t="s">
        <v>737</v>
      </c>
      <c r="E488" s="317">
        <v>1044</v>
      </c>
      <c r="F488" s="317"/>
      <c r="G488" s="193">
        <f>E488</f>
        <v>1044</v>
      </c>
      <c r="H488" s="193">
        <f>G488+E488</f>
        <v>2088</v>
      </c>
      <c r="I488" s="194"/>
      <c r="J488" s="21">
        <f>E488*I488</f>
        <v>0</v>
      </c>
      <c r="K488" s="21">
        <f>G488*I488</f>
        <v>0</v>
      </c>
      <c r="L488" s="201">
        <f>I488*H488</f>
        <v>0</v>
      </c>
    </row>
    <row r="489" spans="1:12" ht="13.2" customHeight="1">
      <c r="A489" s="222" t="s">
        <v>738</v>
      </c>
      <c r="B489" s="264" t="s">
        <v>739</v>
      </c>
      <c r="C489" s="213"/>
      <c r="D489" s="193" t="s">
        <v>27</v>
      </c>
      <c r="E489" s="317">
        <v>9</v>
      </c>
      <c r="F489" s="317"/>
      <c r="G489" s="193">
        <f>E489</f>
        <v>9</v>
      </c>
      <c r="H489" s="193">
        <f>G489+E489</f>
        <v>18</v>
      </c>
      <c r="I489" s="194"/>
      <c r="J489" s="21">
        <f>E489*I489</f>
        <v>0</v>
      </c>
      <c r="K489" s="21">
        <f>G489*I489</f>
        <v>0</v>
      </c>
      <c r="L489" s="201">
        <f>I489*H489</f>
        <v>0</v>
      </c>
    </row>
    <row r="490" spans="1:12" ht="13.2" customHeight="1">
      <c r="A490" s="222"/>
      <c r="B490" s="265" t="s">
        <v>740</v>
      </c>
      <c r="C490" s="213"/>
      <c r="D490" s="193"/>
      <c r="E490" s="213"/>
      <c r="F490" s="213"/>
      <c r="G490" s="213"/>
      <c r="H490" s="213"/>
      <c r="I490" s="194"/>
      <c r="J490" s="194"/>
      <c r="K490" s="194"/>
      <c r="L490" s="229"/>
    </row>
    <row r="491" spans="1:12" ht="13.2" customHeight="1">
      <c r="A491" s="222"/>
      <c r="B491" s="265" t="s">
        <v>741</v>
      </c>
      <c r="C491" s="213"/>
      <c r="D491" s="193"/>
      <c r="E491" s="213"/>
      <c r="F491" s="213"/>
      <c r="G491" s="213"/>
      <c r="H491" s="213"/>
      <c r="I491" s="194"/>
      <c r="J491" s="194"/>
      <c r="K491" s="194"/>
      <c r="L491" s="229"/>
    </row>
    <row r="492" spans="1:12" ht="13.2" customHeight="1">
      <c r="A492" s="222"/>
      <c r="B492" s="265" t="s">
        <v>742</v>
      </c>
      <c r="C492" s="213"/>
      <c r="D492" s="193"/>
      <c r="E492" s="213"/>
      <c r="F492" s="213"/>
      <c r="G492" s="213"/>
      <c r="H492" s="213"/>
      <c r="I492" s="194"/>
      <c r="J492" s="194"/>
      <c r="K492" s="194"/>
      <c r="L492" s="229"/>
    </row>
    <row r="493" spans="1:12" ht="13.2" customHeight="1">
      <c r="A493" s="222"/>
      <c r="B493" s="265" t="s">
        <v>743</v>
      </c>
      <c r="C493" s="213"/>
      <c r="D493" s="193"/>
      <c r="E493" s="213"/>
      <c r="F493" s="213"/>
      <c r="G493" s="213"/>
      <c r="H493" s="213"/>
      <c r="I493" s="194"/>
      <c r="J493" s="194"/>
      <c r="K493" s="194"/>
      <c r="L493" s="229"/>
    </row>
    <row r="494" spans="1:12" ht="13.2" customHeight="1">
      <c r="A494" s="222" t="s">
        <v>744</v>
      </c>
      <c r="B494" s="264" t="s">
        <v>745</v>
      </c>
      <c r="C494" s="213"/>
      <c r="D494" s="193" t="s">
        <v>27</v>
      </c>
      <c r="E494" s="317">
        <v>3</v>
      </c>
      <c r="F494" s="317"/>
      <c r="G494" s="193">
        <f>E494</f>
        <v>3</v>
      </c>
      <c r="H494" s="193">
        <f>G494+E494</f>
        <v>6</v>
      </c>
      <c r="I494" s="194"/>
      <c r="J494" s="21">
        <f>E494*I494</f>
        <v>0</v>
      </c>
      <c r="K494" s="21">
        <f>G494*I494</f>
        <v>0</v>
      </c>
      <c r="L494" s="201">
        <f>I494*H494</f>
        <v>0</v>
      </c>
    </row>
    <row r="495" spans="1:12" ht="13.2" customHeight="1" thickBot="1">
      <c r="A495" s="233"/>
      <c r="B495" s="266" t="s">
        <v>746</v>
      </c>
      <c r="C495" s="215"/>
      <c r="D495" s="203"/>
      <c r="E495" s="215"/>
      <c r="F495" s="215"/>
      <c r="G495" s="215"/>
      <c r="H495" s="215"/>
      <c r="I495" s="204"/>
      <c r="J495" s="204"/>
      <c r="K495" s="204"/>
      <c r="L495" s="267"/>
    </row>
    <row r="496" spans="1:12" ht="13.2" customHeight="1" thickBot="1">
      <c r="A496" s="318" t="s">
        <v>66</v>
      </c>
      <c r="B496" s="319"/>
      <c r="C496" s="319"/>
      <c r="D496" s="319"/>
      <c r="E496" s="319"/>
      <c r="F496" s="319"/>
      <c r="G496" s="319"/>
      <c r="H496" s="319"/>
      <c r="I496" s="320"/>
      <c r="J496" s="268">
        <f>SUM(J458:J495)</f>
        <v>0</v>
      </c>
      <c r="K496" s="268">
        <f>SUM(K458:K495)</f>
        <v>0</v>
      </c>
      <c r="L496" s="206">
        <f>SUM(L458:L495)</f>
        <v>0</v>
      </c>
    </row>
    <row r="497" spans="1:12" ht="13.2" customHeight="1">
      <c r="A497" s="190">
        <v>49</v>
      </c>
      <c r="B497" s="269" t="s">
        <v>747</v>
      </c>
      <c r="C497" s="213"/>
      <c r="D497" s="193"/>
      <c r="E497" s="213"/>
      <c r="F497" s="213"/>
      <c r="G497" s="213"/>
      <c r="H497" s="213"/>
      <c r="I497" s="194"/>
      <c r="J497" s="194"/>
      <c r="K497" s="194"/>
      <c r="L497" s="229"/>
    </row>
    <row r="498" spans="1:12" ht="13.2" customHeight="1">
      <c r="A498" s="222"/>
      <c r="B498" s="265"/>
      <c r="C498" s="213"/>
      <c r="D498" s="193"/>
      <c r="E498" s="213"/>
      <c r="F498" s="213"/>
      <c r="G498" s="213"/>
      <c r="H498" s="213"/>
      <c r="I498" s="194"/>
      <c r="J498" s="194"/>
      <c r="K498" s="194"/>
      <c r="L498" s="229"/>
    </row>
    <row r="499" spans="1:12" ht="13.2" customHeight="1">
      <c r="A499" s="222" t="s">
        <v>748</v>
      </c>
      <c r="B499" s="264" t="s">
        <v>749</v>
      </c>
      <c r="C499" s="213"/>
      <c r="D499" s="193" t="s">
        <v>27</v>
      </c>
      <c r="E499" s="317">
        <v>1</v>
      </c>
      <c r="F499" s="317"/>
      <c r="G499" s="193">
        <f>E499</f>
        <v>1</v>
      </c>
      <c r="H499" s="193">
        <f>G499+E499</f>
        <v>2</v>
      </c>
      <c r="I499" s="194"/>
      <c r="J499" s="21">
        <f>E499*I499</f>
        <v>0</v>
      </c>
      <c r="K499" s="21">
        <f>G499*I499</f>
        <v>0</v>
      </c>
      <c r="L499" s="201">
        <f>I499*H499</f>
        <v>0</v>
      </c>
    </row>
    <row r="500" spans="1:12" ht="13.2" customHeight="1">
      <c r="A500" s="222" t="s">
        <v>750</v>
      </c>
      <c r="B500" s="264" t="s">
        <v>751</v>
      </c>
      <c r="C500" s="213"/>
      <c r="D500" s="193" t="s">
        <v>27</v>
      </c>
      <c r="E500" s="317">
        <v>1</v>
      </c>
      <c r="F500" s="317"/>
      <c r="G500" s="193">
        <f>E500</f>
        <v>1</v>
      </c>
      <c r="H500" s="193">
        <f>G500+E500</f>
        <v>2</v>
      </c>
      <c r="I500" s="194"/>
      <c r="J500" s="21">
        <f>E500*I500</f>
        <v>0</v>
      </c>
      <c r="K500" s="21">
        <f>G500*I500</f>
        <v>0</v>
      </c>
      <c r="L500" s="201">
        <f>I500*H500</f>
        <v>0</v>
      </c>
    </row>
    <row r="501" spans="1:12" ht="13.2" customHeight="1">
      <c r="A501" s="222"/>
      <c r="B501" s="265" t="s">
        <v>708</v>
      </c>
      <c r="C501" s="213"/>
      <c r="D501" s="193"/>
      <c r="E501" s="213"/>
      <c r="F501" s="213"/>
      <c r="G501" s="213"/>
      <c r="H501" s="213"/>
      <c r="I501" s="194"/>
      <c r="J501" s="194"/>
      <c r="K501" s="194"/>
      <c r="L501" s="229"/>
    </row>
    <row r="502" spans="1:12" ht="13.2" customHeight="1">
      <c r="A502" s="222"/>
      <c r="B502" s="265" t="s">
        <v>752</v>
      </c>
      <c r="C502" s="213"/>
      <c r="D502" s="193"/>
      <c r="E502" s="213"/>
      <c r="F502" s="213"/>
      <c r="G502" s="213"/>
      <c r="H502" s="213"/>
      <c r="I502" s="194"/>
      <c r="J502" s="194"/>
      <c r="K502" s="194"/>
      <c r="L502" s="229"/>
    </row>
    <row r="503" spans="1:12" ht="13.2" customHeight="1">
      <c r="A503" s="222"/>
      <c r="B503" s="265" t="s">
        <v>753</v>
      </c>
      <c r="C503" s="213"/>
      <c r="D503" s="193"/>
      <c r="E503" s="213"/>
      <c r="F503" s="213"/>
      <c r="G503" s="213"/>
      <c r="H503" s="213"/>
      <c r="I503" s="194"/>
      <c r="J503" s="194"/>
      <c r="K503" s="194"/>
      <c r="L503" s="229"/>
    </row>
    <row r="504" spans="1:12" ht="13.2" customHeight="1">
      <c r="A504" s="222"/>
      <c r="B504" s="265" t="s">
        <v>754</v>
      </c>
      <c r="C504" s="213"/>
      <c r="D504" s="193"/>
      <c r="E504" s="213"/>
      <c r="F504" s="213"/>
      <c r="G504" s="213"/>
      <c r="H504" s="213"/>
      <c r="I504" s="194"/>
      <c r="J504" s="194"/>
      <c r="K504" s="194"/>
      <c r="L504" s="229"/>
    </row>
    <row r="505" spans="1:12" ht="13.2" customHeight="1">
      <c r="A505" s="222"/>
      <c r="B505" s="265" t="s">
        <v>755</v>
      </c>
      <c r="C505" s="213"/>
      <c r="D505" s="193"/>
      <c r="E505" s="213"/>
      <c r="F505" s="213"/>
      <c r="G505" s="213"/>
      <c r="H505" s="213"/>
      <c r="I505" s="194"/>
      <c r="J505" s="194"/>
      <c r="K505" s="194"/>
      <c r="L505" s="229"/>
    </row>
    <row r="506" spans="1:12" ht="13.2" customHeight="1">
      <c r="A506" s="222"/>
      <c r="B506" s="265" t="s">
        <v>756</v>
      </c>
      <c r="C506" s="213"/>
      <c r="D506" s="193"/>
      <c r="E506" s="213"/>
      <c r="F506" s="213"/>
      <c r="G506" s="213"/>
      <c r="H506" s="213"/>
      <c r="I506" s="194"/>
      <c r="J506" s="194"/>
      <c r="K506" s="194"/>
      <c r="L506" s="229"/>
    </row>
    <row r="507" spans="1:12" ht="13.2" customHeight="1">
      <c r="A507" s="222"/>
      <c r="B507" s="265" t="s">
        <v>757</v>
      </c>
      <c r="C507" s="213"/>
      <c r="D507" s="193"/>
      <c r="E507" s="213"/>
      <c r="F507" s="213"/>
      <c r="G507" s="213"/>
      <c r="H507" s="213"/>
      <c r="I507" s="194"/>
      <c r="J507" s="194"/>
      <c r="K507" s="194"/>
      <c r="L507" s="229"/>
    </row>
    <row r="508" spans="1:12" ht="13.2" customHeight="1">
      <c r="A508" s="222"/>
      <c r="B508" s="265" t="s">
        <v>758</v>
      </c>
      <c r="C508" s="213"/>
      <c r="D508" s="193"/>
      <c r="E508" s="213"/>
      <c r="F508" s="213"/>
      <c r="G508" s="213"/>
      <c r="H508" s="213"/>
      <c r="I508" s="194"/>
      <c r="J508" s="194"/>
      <c r="K508" s="194"/>
      <c r="L508" s="229"/>
    </row>
    <row r="509" spans="1:12" ht="13.2" customHeight="1">
      <c r="A509" s="222"/>
      <c r="B509" s="265" t="s">
        <v>759</v>
      </c>
      <c r="C509" s="213"/>
      <c r="D509" s="193"/>
      <c r="E509" s="213"/>
      <c r="F509" s="213"/>
      <c r="G509" s="213"/>
      <c r="H509" s="213"/>
      <c r="I509" s="194"/>
      <c r="J509" s="194"/>
      <c r="K509" s="194"/>
      <c r="L509" s="229"/>
    </row>
    <row r="510" spans="1:12" ht="13.2" customHeight="1">
      <c r="A510" s="222"/>
      <c r="B510" s="265" t="s">
        <v>760</v>
      </c>
      <c r="C510" s="213"/>
      <c r="D510" s="193"/>
      <c r="E510" s="213"/>
      <c r="F510" s="213"/>
      <c r="G510" s="213"/>
      <c r="H510" s="213"/>
      <c r="I510" s="194"/>
      <c r="J510" s="194"/>
      <c r="K510" s="194"/>
      <c r="L510" s="229"/>
    </row>
    <row r="511" spans="1:12" ht="13.2" customHeight="1">
      <c r="A511" s="222"/>
      <c r="B511" s="265" t="s">
        <v>761</v>
      </c>
      <c r="C511" s="213"/>
      <c r="D511" s="193"/>
      <c r="E511" s="213"/>
      <c r="F511" s="213"/>
      <c r="G511" s="213"/>
      <c r="H511" s="213"/>
      <c r="I511" s="194"/>
      <c r="J511" s="194"/>
      <c r="K511" s="194"/>
      <c r="L511" s="229"/>
    </row>
    <row r="512" spans="1:12" ht="13.2" customHeight="1">
      <c r="A512" s="222"/>
      <c r="B512" s="265" t="s">
        <v>719</v>
      </c>
      <c r="C512" s="213"/>
      <c r="D512" s="193"/>
      <c r="E512" s="213"/>
      <c r="F512" s="213"/>
      <c r="G512" s="213"/>
      <c r="H512" s="213"/>
      <c r="I512" s="194"/>
      <c r="J512" s="194"/>
      <c r="K512" s="194"/>
      <c r="L512" s="229"/>
    </row>
    <row r="513" spans="1:12" ht="13.2" customHeight="1">
      <c r="A513" s="222"/>
      <c r="B513" s="265" t="s">
        <v>762</v>
      </c>
      <c r="C513" s="213"/>
      <c r="D513" s="193"/>
      <c r="E513" s="213"/>
      <c r="F513" s="213"/>
      <c r="G513" s="213"/>
      <c r="H513" s="213"/>
      <c r="I513" s="194"/>
      <c r="J513" s="194"/>
      <c r="K513" s="194"/>
      <c r="L513" s="229"/>
    </row>
    <row r="514" spans="1:12" ht="13.2" customHeight="1">
      <c r="A514" s="222" t="s">
        <v>763</v>
      </c>
      <c r="B514" s="264" t="s">
        <v>722</v>
      </c>
      <c r="C514" s="213"/>
      <c r="D514" s="193" t="s">
        <v>27</v>
      </c>
      <c r="E514" s="317">
        <v>1</v>
      </c>
      <c r="F514" s="317"/>
      <c r="G514" s="193">
        <f>E514</f>
        <v>1</v>
      </c>
      <c r="H514" s="193">
        <f>G514+E514</f>
        <v>2</v>
      </c>
      <c r="I514" s="194"/>
      <c r="J514" s="21">
        <f>E514*I514</f>
        <v>0</v>
      </c>
      <c r="K514" s="21">
        <f>G514*I514</f>
        <v>0</v>
      </c>
      <c r="L514" s="201">
        <f>I514*H514</f>
        <v>0</v>
      </c>
    </row>
    <row r="515" spans="1:12" ht="13.2" customHeight="1">
      <c r="A515" s="222"/>
      <c r="B515" s="265" t="s">
        <v>723</v>
      </c>
      <c r="C515" s="213"/>
      <c r="D515" s="193"/>
      <c r="E515" s="213"/>
      <c r="F515" s="213"/>
      <c r="G515" s="213"/>
      <c r="H515" s="193"/>
      <c r="I515" s="194"/>
      <c r="J515" s="194"/>
      <c r="K515" s="194"/>
      <c r="L515" s="229"/>
    </row>
    <row r="516" spans="1:12" ht="13.2" customHeight="1">
      <c r="A516" s="222"/>
      <c r="B516" s="265" t="s">
        <v>724</v>
      </c>
      <c r="C516" s="213"/>
      <c r="D516" s="193"/>
      <c r="E516" s="213"/>
      <c r="F516" s="213"/>
      <c r="G516" s="213"/>
      <c r="H516" s="193"/>
      <c r="I516" s="194"/>
      <c r="J516" s="194"/>
      <c r="K516" s="194"/>
      <c r="L516" s="229"/>
    </row>
    <row r="517" spans="1:12" ht="13.2" customHeight="1">
      <c r="A517" s="222"/>
      <c r="B517" s="265" t="s">
        <v>725</v>
      </c>
      <c r="C517" s="213"/>
      <c r="D517" s="193"/>
      <c r="E517" s="213"/>
      <c r="F517" s="213"/>
      <c r="G517" s="213"/>
      <c r="H517" s="193"/>
      <c r="I517" s="194"/>
      <c r="J517" s="194"/>
      <c r="K517" s="194"/>
      <c r="L517" s="229"/>
    </row>
    <row r="518" spans="1:12" ht="13.2" customHeight="1">
      <c r="A518" s="222"/>
      <c r="B518" s="265" t="s">
        <v>726</v>
      </c>
      <c r="C518" s="213"/>
      <c r="D518" s="193"/>
      <c r="E518" s="213"/>
      <c r="F518" s="213"/>
      <c r="G518" s="213"/>
      <c r="H518" s="193"/>
      <c r="I518" s="194"/>
      <c r="J518" s="194"/>
      <c r="K518" s="194"/>
      <c r="L518" s="229"/>
    </row>
    <row r="519" spans="1:12" ht="13.2" customHeight="1">
      <c r="A519" s="222" t="s">
        <v>764</v>
      </c>
      <c r="B519" s="264" t="s">
        <v>728</v>
      </c>
      <c r="C519" s="213"/>
      <c r="D519" s="193" t="s">
        <v>27</v>
      </c>
      <c r="E519" s="317">
        <v>1</v>
      </c>
      <c r="F519" s="317"/>
      <c r="G519" s="193">
        <f>E519</f>
        <v>1</v>
      </c>
      <c r="H519" s="193">
        <f>G519+E519</f>
        <v>2</v>
      </c>
      <c r="I519" s="194"/>
      <c r="J519" s="21">
        <f>E519*I519</f>
        <v>0</v>
      </c>
      <c r="K519" s="21">
        <f>G519*I519</f>
        <v>0</v>
      </c>
      <c r="L519" s="201">
        <f>I519*H519</f>
        <v>0</v>
      </c>
    </row>
    <row r="520" spans="1:12" ht="13.2" customHeight="1">
      <c r="A520" s="222"/>
      <c r="B520" s="265" t="s">
        <v>723</v>
      </c>
      <c r="C520" s="213"/>
      <c r="D520" s="193"/>
      <c r="E520" s="213"/>
      <c r="F520" s="213"/>
      <c r="G520" s="213"/>
      <c r="H520" s="193"/>
      <c r="I520" s="194"/>
      <c r="J520" s="194"/>
      <c r="K520" s="194"/>
      <c r="L520" s="229"/>
    </row>
    <row r="521" spans="1:12" ht="13.2" customHeight="1">
      <c r="A521" s="222"/>
      <c r="B521" s="265" t="s">
        <v>729</v>
      </c>
      <c r="C521" s="213"/>
      <c r="D521" s="193"/>
      <c r="E521" s="213"/>
      <c r="F521" s="213"/>
      <c r="G521" s="213"/>
      <c r="H521" s="193"/>
      <c r="I521" s="194"/>
      <c r="J521" s="194"/>
      <c r="K521" s="194"/>
      <c r="L521" s="229"/>
    </row>
    <row r="522" spans="1:12" ht="13.2" customHeight="1">
      <c r="A522" s="222"/>
      <c r="B522" s="265" t="s">
        <v>725</v>
      </c>
      <c r="C522" s="213"/>
      <c r="D522" s="193"/>
      <c r="E522" s="213"/>
      <c r="F522" s="213"/>
      <c r="G522" s="213"/>
      <c r="H522" s="193"/>
      <c r="I522" s="194"/>
      <c r="J522" s="194"/>
      <c r="K522" s="194"/>
      <c r="L522" s="229"/>
    </row>
    <row r="523" spans="1:12" ht="13.2" customHeight="1">
      <c r="A523" s="222"/>
      <c r="B523" s="265" t="s">
        <v>730</v>
      </c>
      <c r="C523" s="213"/>
      <c r="D523" s="193"/>
      <c r="E523" s="213"/>
      <c r="F523" s="213"/>
      <c r="G523" s="213"/>
      <c r="H523" s="193"/>
      <c r="I523" s="194"/>
      <c r="J523" s="194"/>
      <c r="K523" s="194"/>
      <c r="L523" s="229"/>
    </row>
    <row r="524" spans="1:12" ht="13.2" customHeight="1">
      <c r="A524" s="222" t="s">
        <v>765</v>
      </c>
      <c r="B524" s="264" t="s">
        <v>732</v>
      </c>
      <c r="C524" s="213"/>
      <c r="D524" s="193" t="s">
        <v>27</v>
      </c>
      <c r="E524" s="317">
        <v>1</v>
      </c>
      <c r="F524" s="317"/>
      <c r="G524" s="193">
        <f>E524</f>
        <v>1</v>
      </c>
      <c r="H524" s="193">
        <f>G524+E524</f>
        <v>2</v>
      </c>
      <c r="I524" s="194"/>
      <c r="J524" s="21">
        <f>E524*I524</f>
        <v>0</v>
      </c>
      <c r="K524" s="21">
        <f>G524*I524</f>
        <v>0</v>
      </c>
      <c r="L524" s="201">
        <f>I524*H524</f>
        <v>0</v>
      </c>
    </row>
    <row r="525" spans="1:12" ht="13.2" customHeight="1">
      <c r="A525" s="222"/>
      <c r="B525" s="265" t="s">
        <v>723</v>
      </c>
      <c r="C525" s="213"/>
      <c r="D525" s="193"/>
      <c r="E525" s="213"/>
      <c r="F525" s="213"/>
      <c r="G525" s="213"/>
      <c r="H525" s="213"/>
      <c r="I525" s="194"/>
      <c r="J525" s="194"/>
      <c r="K525" s="194"/>
      <c r="L525" s="229"/>
    </row>
    <row r="526" spans="1:12" ht="13.2" customHeight="1">
      <c r="A526" s="222"/>
      <c r="B526" s="265" t="s">
        <v>729</v>
      </c>
      <c r="C526" s="213"/>
      <c r="D526" s="193"/>
      <c r="E526" s="213"/>
      <c r="F526" s="213"/>
      <c r="G526" s="213"/>
      <c r="H526" s="213"/>
      <c r="I526" s="194"/>
      <c r="J526" s="194"/>
      <c r="K526" s="194"/>
      <c r="L526" s="229"/>
    </row>
    <row r="527" spans="1:12" ht="13.2" customHeight="1">
      <c r="A527" s="222"/>
      <c r="B527" s="265" t="s">
        <v>733</v>
      </c>
      <c r="C527" s="213"/>
      <c r="D527" s="193"/>
      <c r="E527" s="213"/>
      <c r="F527" s="213"/>
      <c r="G527" s="213"/>
      <c r="H527" s="213"/>
      <c r="I527" s="194"/>
      <c r="J527" s="194"/>
      <c r="K527" s="194"/>
      <c r="L527" s="229"/>
    </row>
    <row r="528" spans="1:12" ht="13.2" customHeight="1">
      <c r="A528" s="222"/>
      <c r="B528" s="265" t="s">
        <v>734</v>
      </c>
      <c r="C528" s="213"/>
      <c r="D528" s="193"/>
      <c r="E528" s="213"/>
      <c r="F528" s="213"/>
      <c r="G528" s="213"/>
      <c r="H528" s="213"/>
      <c r="I528" s="194"/>
      <c r="J528" s="194"/>
      <c r="K528" s="194"/>
      <c r="L528" s="229"/>
    </row>
    <row r="529" spans="1:12" ht="13.2" customHeight="1">
      <c r="A529" s="222" t="s">
        <v>766</v>
      </c>
      <c r="B529" s="264" t="s">
        <v>736</v>
      </c>
      <c r="C529" s="213"/>
      <c r="D529" s="193" t="s">
        <v>737</v>
      </c>
      <c r="E529" s="317">
        <v>1000</v>
      </c>
      <c r="F529" s="317"/>
      <c r="G529" s="193">
        <f>E529</f>
        <v>1000</v>
      </c>
      <c r="H529" s="193">
        <f>G529+E529</f>
        <v>2000</v>
      </c>
      <c r="I529" s="194"/>
      <c r="J529" s="21">
        <f>E529*I529</f>
        <v>0</v>
      </c>
      <c r="K529" s="21">
        <f>G529*I529</f>
        <v>0</v>
      </c>
      <c r="L529" s="201">
        <f>I529*H529</f>
        <v>0</v>
      </c>
    </row>
    <row r="530" spans="1:12" ht="13.2" customHeight="1">
      <c r="A530" s="222" t="s">
        <v>767</v>
      </c>
      <c r="B530" s="264" t="s">
        <v>768</v>
      </c>
      <c r="C530" s="213"/>
      <c r="D530" s="193" t="s">
        <v>27</v>
      </c>
      <c r="E530" s="317">
        <v>5</v>
      </c>
      <c r="F530" s="317"/>
      <c r="G530" s="193">
        <f>E530</f>
        <v>5</v>
      </c>
      <c r="H530" s="193">
        <f>G530+E530</f>
        <v>10</v>
      </c>
      <c r="I530" s="194"/>
      <c r="J530" s="21">
        <f>E530*I530</f>
        <v>0</v>
      </c>
      <c r="K530" s="21">
        <f>G530*I530</f>
        <v>0</v>
      </c>
      <c r="L530" s="201">
        <f>I530*H530</f>
        <v>0</v>
      </c>
    </row>
    <row r="531" spans="1:12" ht="13.2" customHeight="1">
      <c r="A531" s="222"/>
      <c r="B531" s="265" t="s">
        <v>769</v>
      </c>
      <c r="C531" s="213"/>
      <c r="D531" s="193"/>
      <c r="E531" s="213"/>
      <c r="F531" s="213"/>
      <c r="G531" s="193"/>
      <c r="H531" s="213"/>
      <c r="I531" s="194"/>
      <c r="J531" s="194"/>
      <c r="K531" s="194"/>
      <c r="L531" s="229"/>
    </row>
    <row r="532" spans="1:12" ht="13.2" customHeight="1">
      <c r="A532" s="222"/>
      <c r="B532" s="265" t="s">
        <v>741</v>
      </c>
      <c r="C532" s="213"/>
      <c r="D532" s="193"/>
      <c r="E532" s="213"/>
      <c r="F532" s="213"/>
      <c r="G532" s="193"/>
      <c r="H532" s="213"/>
      <c r="I532" s="194"/>
      <c r="J532" s="194"/>
      <c r="K532" s="194"/>
      <c r="L532" s="229"/>
    </row>
    <row r="533" spans="1:12" ht="13.2" customHeight="1">
      <c r="A533" s="222"/>
      <c r="B533" s="265" t="s">
        <v>742</v>
      </c>
      <c r="C533" s="213"/>
      <c r="D533" s="193"/>
      <c r="E533" s="213"/>
      <c r="F533" s="213"/>
      <c r="G533" s="193"/>
      <c r="H533" s="213"/>
      <c r="I533" s="194"/>
      <c r="J533" s="194"/>
      <c r="K533" s="194"/>
      <c r="L533" s="229"/>
    </row>
    <row r="534" spans="1:12" ht="13.2" customHeight="1">
      <c r="A534" s="222"/>
      <c r="B534" s="265" t="s">
        <v>770</v>
      </c>
      <c r="C534" s="213"/>
      <c r="D534" s="193"/>
      <c r="E534" s="213"/>
      <c r="F534" s="213"/>
      <c r="G534" s="193"/>
      <c r="H534" s="213"/>
      <c r="I534" s="194"/>
      <c r="J534" s="194"/>
      <c r="K534" s="194"/>
      <c r="L534" s="229"/>
    </row>
    <row r="535" spans="1:12" ht="13.2" customHeight="1">
      <c r="A535" s="222" t="s">
        <v>771</v>
      </c>
      <c r="B535" s="264" t="s">
        <v>745</v>
      </c>
      <c r="C535" s="213"/>
      <c r="D535" s="193" t="s">
        <v>27</v>
      </c>
      <c r="E535" s="317">
        <v>3</v>
      </c>
      <c r="F535" s="317"/>
      <c r="G535" s="193">
        <f>E535</f>
        <v>3</v>
      </c>
      <c r="H535" s="193">
        <f>G535+E535</f>
        <v>6</v>
      </c>
      <c r="I535" s="194"/>
      <c r="J535" s="21">
        <f>E535*I535</f>
        <v>0</v>
      </c>
      <c r="K535" s="21">
        <f>G535*I535</f>
        <v>0</v>
      </c>
      <c r="L535" s="201">
        <f>I535*H535</f>
        <v>0</v>
      </c>
    </row>
    <row r="536" spans="1:12" ht="13.2" customHeight="1" thickBot="1">
      <c r="A536" s="233"/>
      <c r="B536" s="266" t="s">
        <v>746</v>
      </c>
      <c r="C536" s="215"/>
      <c r="D536" s="203"/>
      <c r="E536" s="215"/>
      <c r="F536" s="215"/>
      <c r="G536" s="215"/>
      <c r="H536" s="215"/>
      <c r="I536" s="204"/>
      <c r="J536" s="204"/>
      <c r="K536" s="194"/>
      <c r="L536" s="267"/>
    </row>
    <row r="537" spans="1:12" ht="13.2" customHeight="1" thickBot="1">
      <c r="A537" s="318" t="s">
        <v>66</v>
      </c>
      <c r="B537" s="319"/>
      <c r="C537" s="319"/>
      <c r="D537" s="319"/>
      <c r="E537" s="319"/>
      <c r="F537" s="319"/>
      <c r="G537" s="319"/>
      <c r="H537" s="319"/>
      <c r="I537" s="320"/>
      <c r="J537" s="268">
        <f>SUM(J499:J536)</f>
        <v>0</v>
      </c>
      <c r="K537" s="268">
        <f>SUM(K499:K536)</f>
        <v>0</v>
      </c>
      <c r="L537" s="206">
        <f>SUM(L499:L536)</f>
        <v>0</v>
      </c>
    </row>
    <row r="538" spans="1:12" ht="13.2" customHeight="1">
      <c r="A538" s="190">
        <v>50</v>
      </c>
      <c r="B538" s="269" t="s">
        <v>772</v>
      </c>
      <c r="C538" s="213"/>
      <c r="D538" s="193"/>
      <c r="E538" s="213"/>
      <c r="F538" s="213"/>
      <c r="G538" s="213"/>
      <c r="H538" s="213"/>
      <c r="I538" s="194"/>
      <c r="J538" s="194"/>
      <c r="K538" s="194"/>
      <c r="L538" s="229"/>
    </row>
    <row r="539" spans="1:12" ht="13.2" customHeight="1">
      <c r="A539" s="222"/>
      <c r="B539" s="264" t="s">
        <v>773</v>
      </c>
      <c r="C539" s="213"/>
      <c r="D539" s="193"/>
      <c r="E539" s="213"/>
      <c r="F539" s="213"/>
      <c r="G539" s="213"/>
      <c r="H539" s="213"/>
      <c r="I539" s="194"/>
      <c r="J539" s="194"/>
      <c r="K539" s="194"/>
      <c r="L539" s="229"/>
    </row>
    <row r="540" spans="1:12" ht="13.2" customHeight="1">
      <c r="A540" s="222" t="s">
        <v>774</v>
      </c>
      <c r="B540" s="264" t="s">
        <v>705</v>
      </c>
      <c r="C540" s="213"/>
      <c r="D540" s="193" t="s">
        <v>27</v>
      </c>
      <c r="E540" s="317">
        <v>1</v>
      </c>
      <c r="F540" s="317"/>
      <c r="G540" s="193">
        <f>E540</f>
        <v>1</v>
      </c>
      <c r="H540" s="193">
        <f>G540+E540</f>
        <v>2</v>
      </c>
      <c r="I540" s="194"/>
      <c r="J540" s="21">
        <f>E540*I540</f>
        <v>0</v>
      </c>
      <c r="K540" s="21">
        <f>G540*I540</f>
        <v>0</v>
      </c>
      <c r="L540" s="201">
        <f>I540*H540</f>
        <v>0</v>
      </c>
    </row>
    <row r="541" spans="1:12" ht="13.2" customHeight="1">
      <c r="A541" s="222" t="s">
        <v>775</v>
      </c>
      <c r="B541" s="264" t="s">
        <v>776</v>
      </c>
      <c r="C541" s="213"/>
      <c r="D541" s="193" t="s">
        <v>27</v>
      </c>
      <c r="E541" s="317">
        <v>1</v>
      </c>
      <c r="F541" s="317"/>
      <c r="G541" s="193">
        <f>E541</f>
        <v>1</v>
      </c>
      <c r="H541" s="193">
        <f>G541+E541</f>
        <v>2</v>
      </c>
      <c r="I541" s="194"/>
      <c r="J541" s="21">
        <f>E541*I541</f>
        <v>0</v>
      </c>
      <c r="K541" s="21">
        <f>G541*I541</f>
        <v>0</v>
      </c>
      <c r="L541" s="201">
        <f>I541*H541</f>
        <v>0</v>
      </c>
    </row>
    <row r="542" spans="1:12" ht="13.2" customHeight="1">
      <c r="A542" s="222"/>
      <c r="B542" s="265" t="s">
        <v>708</v>
      </c>
      <c r="C542" s="213"/>
      <c r="D542" s="193"/>
      <c r="E542" s="213"/>
      <c r="F542" s="213"/>
      <c r="G542" s="213"/>
      <c r="H542" s="213"/>
      <c r="I542" s="194"/>
      <c r="J542" s="194"/>
      <c r="K542" s="194"/>
      <c r="L542" s="229"/>
    </row>
    <row r="543" spans="1:12" ht="13.2" customHeight="1">
      <c r="A543" s="222"/>
      <c r="B543" s="265" t="s">
        <v>709</v>
      </c>
      <c r="C543" s="213"/>
      <c r="D543" s="193"/>
      <c r="E543" s="213"/>
      <c r="F543" s="213"/>
      <c r="G543" s="213"/>
      <c r="H543" s="213"/>
      <c r="I543" s="194"/>
      <c r="J543" s="194"/>
      <c r="K543" s="194"/>
      <c r="L543" s="229"/>
    </row>
    <row r="544" spans="1:12" ht="13.2" customHeight="1">
      <c r="A544" s="222"/>
      <c r="B544" s="265" t="s">
        <v>777</v>
      </c>
      <c r="C544" s="213"/>
      <c r="D544" s="193"/>
      <c r="E544" s="213"/>
      <c r="F544" s="213"/>
      <c r="G544" s="213"/>
      <c r="H544" s="213"/>
      <c r="I544" s="194"/>
      <c r="J544" s="194"/>
      <c r="K544" s="194"/>
      <c r="L544" s="229"/>
    </row>
    <row r="545" spans="1:12" ht="13.2" customHeight="1">
      <c r="A545" s="222"/>
      <c r="B545" s="265" t="s">
        <v>754</v>
      </c>
      <c r="C545" s="213"/>
      <c r="D545" s="193"/>
      <c r="E545" s="213"/>
      <c r="F545" s="213"/>
      <c r="G545" s="213"/>
      <c r="H545" s="213"/>
      <c r="I545" s="194"/>
      <c r="J545" s="194"/>
      <c r="K545" s="194"/>
      <c r="L545" s="229"/>
    </row>
    <row r="546" spans="1:12" ht="13.2" customHeight="1">
      <c r="A546" s="222"/>
      <c r="B546" s="265" t="s">
        <v>755</v>
      </c>
      <c r="C546" s="213"/>
      <c r="D546" s="193"/>
      <c r="E546" s="213"/>
      <c r="F546" s="213"/>
      <c r="G546" s="213"/>
      <c r="H546" s="213"/>
      <c r="I546" s="194"/>
      <c r="J546" s="194"/>
      <c r="K546" s="194"/>
      <c r="L546" s="229"/>
    </row>
    <row r="547" spans="1:12" ht="13.2" customHeight="1">
      <c r="A547" s="222"/>
      <c r="B547" s="265" t="s">
        <v>778</v>
      </c>
      <c r="C547" s="213"/>
      <c r="D547" s="193"/>
      <c r="E547" s="213"/>
      <c r="F547" s="213"/>
      <c r="G547" s="213"/>
      <c r="H547" s="213"/>
      <c r="I547" s="194"/>
      <c r="J547" s="194"/>
      <c r="K547" s="194"/>
      <c r="L547" s="229"/>
    </row>
    <row r="548" spans="1:12" ht="13.2" customHeight="1">
      <c r="A548" s="222"/>
      <c r="B548" s="265" t="s">
        <v>779</v>
      </c>
      <c r="C548" s="213"/>
      <c r="D548" s="193"/>
      <c r="E548" s="213"/>
      <c r="F548" s="213"/>
      <c r="G548" s="213"/>
      <c r="H548" s="213"/>
      <c r="I548" s="194"/>
      <c r="J548" s="194"/>
      <c r="K548" s="194"/>
      <c r="L548" s="229"/>
    </row>
    <row r="549" spans="1:12" ht="13.2" customHeight="1">
      <c r="A549" s="222"/>
      <c r="B549" s="265" t="s">
        <v>758</v>
      </c>
      <c r="C549" s="213"/>
      <c r="D549" s="193"/>
      <c r="E549" s="213"/>
      <c r="F549" s="213"/>
      <c r="G549" s="213"/>
      <c r="H549" s="213"/>
      <c r="I549" s="194"/>
      <c r="J549" s="194"/>
      <c r="K549" s="194"/>
      <c r="L549" s="229"/>
    </row>
    <row r="550" spans="1:12" ht="13.2" customHeight="1">
      <c r="A550" s="222"/>
      <c r="B550" s="265" t="s">
        <v>759</v>
      </c>
      <c r="C550" s="213"/>
      <c r="D550" s="193"/>
      <c r="E550" s="213"/>
      <c r="F550" s="213"/>
      <c r="G550" s="213"/>
      <c r="H550" s="213"/>
      <c r="I550" s="194"/>
      <c r="J550" s="194"/>
      <c r="K550" s="194"/>
      <c r="L550" s="229"/>
    </row>
    <row r="551" spans="1:12" ht="13.2" customHeight="1">
      <c r="A551" s="222"/>
      <c r="B551" s="265" t="s">
        <v>760</v>
      </c>
      <c r="C551" s="213"/>
      <c r="D551" s="193"/>
      <c r="E551" s="213"/>
      <c r="F551" s="213"/>
      <c r="G551" s="213"/>
      <c r="H551" s="213"/>
      <c r="I551" s="194"/>
      <c r="J551" s="194"/>
      <c r="K551" s="194"/>
      <c r="L551" s="229"/>
    </row>
    <row r="552" spans="1:12" ht="13.2" customHeight="1">
      <c r="A552" s="222"/>
      <c r="B552" s="265" t="s">
        <v>761</v>
      </c>
      <c r="C552" s="213"/>
      <c r="D552" s="193"/>
      <c r="E552" s="213"/>
      <c r="F552" s="213"/>
      <c r="G552" s="213"/>
      <c r="H552" s="213"/>
      <c r="I552" s="194"/>
      <c r="J552" s="194"/>
      <c r="K552" s="194"/>
      <c r="L552" s="229"/>
    </row>
    <row r="553" spans="1:12" ht="13.2" customHeight="1">
      <c r="A553" s="222"/>
      <c r="B553" s="265" t="s">
        <v>719</v>
      </c>
      <c r="C553" s="213"/>
      <c r="D553" s="193"/>
      <c r="E553" s="213"/>
      <c r="F553" s="213"/>
      <c r="G553" s="213"/>
      <c r="H553" s="213"/>
      <c r="I553" s="194"/>
      <c r="J553" s="194"/>
      <c r="K553" s="194"/>
      <c r="L553" s="229"/>
    </row>
    <row r="554" spans="1:12" ht="13.2" customHeight="1">
      <c r="A554" s="222"/>
      <c r="B554" s="265" t="s">
        <v>762</v>
      </c>
      <c r="C554" s="213"/>
      <c r="D554" s="193"/>
      <c r="E554" s="213"/>
      <c r="F554" s="213"/>
      <c r="G554" s="213"/>
      <c r="H554" s="213"/>
      <c r="I554" s="194"/>
      <c r="J554" s="194"/>
      <c r="K554" s="194"/>
      <c r="L554" s="229"/>
    </row>
    <row r="555" spans="1:12" ht="13.2" customHeight="1">
      <c r="A555" s="222" t="s">
        <v>780</v>
      </c>
      <c r="B555" s="264" t="s">
        <v>722</v>
      </c>
      <c r="C555" s="213"/>
      <c r="D555" s="193" t="s">
        <v>27</v>
      </c>
      <c r="E555" s="317">
        <v>1</v>
      </c>
      <c r="F555" s="317"/>
      <c r="G555" s="193">
        <f>E555</f>
        <v>1</v>
      </c>
      <c r="H555" s="193">
        <f>G555+E555</f>
        <v>2</v>
      </c>
      <c r="I555" s="194"/>
      <c r="J555" s="21">
        <f>E555*I555</f>
        <v>0</v>
      </c>
      <c r="K555" s="21">
        <f>G555*I555</f>
        <v>0</v>
      </c>
      <c r="L555" s="201">
        <f>I555*H555</f>
        <v>0</v>
      </c>
    </row>
    <row r="556" spans="1:12" ht="13.2" customHeight="1">
      <c r="A556" s="222"/>
      <c r="B556" s="265" t="s">
        <v>723</v>
      </c>
      <c r="C556" s="213"/>
      <c r="D556" s="193"/>
      <c r="E556" s="213"/>
      <c r="F556" s="213"/>
      <c r="G556" s="213"/>
      <c r="H556" s="193"/>
      <c r="I556" s="194"/>
      <c r="J556" s="194"/>
      <c r="K556" s="194"/>
      <c r="L556" s="241"/>
    </row>
    <row r="557" spans="1:12" ht="13.2" customHeight="1">
      <c r="A557" s="222"/>
      <c r="B557" s="265" t="s">
        <v>724</v>
      </c>
      <c r="C557" s="213"/>
      <c r="D557" s="193"/>
      <c r="E557" s="213"/>
      <c r="F557" s="213"/>
      <c r="G557" s="213"/>
      <c r="H557" s="193"/>
      <c r="I557" s="194"/>
      <c r="J557" s="194"/>
      <c r="K557" s="194"/>
      <c r="L557" s="241"/>
    </row>
    <row r="558" spans="1:12" ht="13.2" customHeight="1">
      <c r="A558" s="222"/>
      <c r="B558" s="265" t="s">
        <v>725</v>
      </c>
      <c r="C558" s="213"/>
      <c r="D558" s="193"/>
      <c r="E558" s="213"/>
      <c r="F558" s="213"/>
      <c r="G558" s="213"/>
      <c r="H558" s="193"/>
      <c r="I558" s="194"/>
      <c r="J558" s="194"/>
      <c r="K558" s="194"/>
      <c r="L558" s="241"/>
    </row>
    <row r="559" spans="1:12" ht="13.2" customHeight="1">
      <c r="A559" s="222"/>
      <c r="B559" s="265" t="s">
        <v>726</v>
      </c>
      <c r="C559" s="213"/>
      <c r="D559" s="193"/>
      <c r="E559" s="213"/>
      <c r="F559" s="213"/>
      <c r="G559" s="213"/>
      <c r="H559" s="193"/>
      <c r="I559" s="194"/>
      <c r="J559" s="194"/>
      <c r="K559" s="194"/>
      <c r="L559" s="241"/>
    </row>
    <row r="560" spans="1:12" ht="13.2" customHeight="1">
      <c r="A560" s="222" t="s">
        <v>781</v>
      </c>
      <c r="B560" s="264" t="s">
        <v>728</v>
      </c>
      <c r="C560" s="213"/>
      <c r="D560" s="193" t="s">
        <v>27</v>
      </c>
      <c r="E560" s="317">
        <v>1</v>
      </c>
      <c r="F560" s="317"/>
      <c r="G560" s="193">
        <f>E560</f>
        <v>1</v>
      </c>
      <c r="H560" s="193">
        <f>G560+E560</f>
        <v>2</v>
      </c>
      <c r="I560" s="194"/>
      <c r="J560" s="21">
        <f>E560*I560</f>
        <v>0</v>
      </c>
      <c r="K560" s="21">
        <f>G560*I560</f>
        <v>0</v>
      </c>
      <c r="L560" s="201">
        <f>I560*H560</f>
        <v>0</v>
      </c>
    </row>
    <row r="561" spans="1:12" ht="13.2" customHeight="1">
      <c r="A561" s="222"/>
      <c r="B561" s="265" t="s">
        <v>723</v>
      </c>
      <c r="C561" s="213"/>
      <c r="D561" s="193"/>
      <c r="E561" s="213"/>
      <c r="F561" s="213"/>
      <c r="G561" s="213"/>
      <c r="H561" s="193"/>
      <c r="I561" s="194"/>
      <c r="J561" s="194"/>
      <c r="K561" s="194"/>
      <c r="L561" s="241"/>
    </row>
    <row r="562" spans="1:12" ht="13.2" customHeight="1">
      <c r="A562" s="222"/>
      <c r="B562" s="265" t="s">
        <v>729</v>
      </c>
      <c r="C562" s="213"/>
      <c r="D562" s="193"/>
      <c r="E562" s="213"/>
      <c r="F562" s="213"/>
      <c r="G562" s="213"/>
      <c r="H562" s="193"/>
      <c r="I562" s="194"/>
      <c r="J562" s="194"/>
      <c r="K562" s="194"/>
      <c r="L562" s="241"/>
    </row>
    <row r="563" spans="1:12" ht="13.2" customHeight="1">
      <c r="A563" s="222"/>
      <c r="B563" s="265" t="s">
        <v>725</v>
      </c>
      <c r="C563" s="213"/>
      <c r="D563" s="193"/>
      <c r="E563" s="213"/>
      <c r="F563" s="213"/>
      <c r="G563" s="213"/>
      <c r="H563" s="193"/>
      <c r="I563" s="194"/>
      <c r="J563" s="194"/>
      <c r="K563" s="194"/>
      <c r="L563" s="241"/>
    </row>
    <row r="564" spans="1:12" ht="13.2" customHeight="1">
      <c r="A564" s="222"/>
      <c r="B564" s="265" t="s">
        <v>730</v>
      </c>
      <c r="C564" s="213"/>
      <c r="D564" s="193"/>
      <c r="E564" s="213"/>
      <c r="F564" s="213"/>
      <c r="G564" s="213"/>
      <c r="H564" s="193"/>
      <c r="I564" s="194"/>
      <c r="J564" s="194"/>
      <c r="K564" s="194"/>
      <c r="L564" s="241"/>
    </row>
    <row r="565" spans="1:12" ht="13.2" customHeight="1">
      <c r="A565" s="222" t="s">
        <v>782</v>
      </c>
      <c r="B565" s="264" t="s">
        <v>736</v>
      </c>
      <c r="C565" s="213"/>
      <c r="D565" s="193" t="s">
        <v>737</v>
      </c>
      <c r="E565" s="317">
        <v>720</v>
      </c>
      <c r="F565" s="317"/>
      <c r="G565" s="193">
        <f>E565</f>
        <v>720</v>
      </c>
      <c r="H565" s="193">
        <f>G565+E565</f>
        <v>1440</v>
      </c>
      <c r="I565" s="194"/>
      <c r="J565" s="21">
        <f>E565*I565</f>
        <v>0</v>
      </c>
      <c r="K565" s="21">
        <f>G565*I565</f>
        <v>0</v>
      </c>
      <c r="L565" s="201">
        <f>I565*H565</f>
        <v>0</v>
      </c>
    </row>
    <row r="566" spans="1:12" ht="13.2" customHeight="1">
      <c r="A566" s="222" t="s">
        <v>783</v>
      </c>
      <c r="B566" s="264" t="s">
        <v>768</v>
      </c>
      <c r="C566" s="213"/>
      <c r="D566" s="193" t="s">
        <v>27</v>
      </c>
      <c r="E566" s="317">
        <v>8</v>
      </c>
      <c r="F566" s="317"/>
      <c r="G566" s="193">
        <f>E566</f>
        <v>8</v>
      </c>
      <c r="H566" s="193">
        <f>G566+E566</f>
        <v>16</v>
      </c>
      <c r="I566" s="194"/>
      <c r="J566" s="21">
        <f>E566*I566</f>
        <v>0</v>
      </c>
      <c r="K566" s="21">
        <f>G566*I566</f>
        <v>0</v>
      </c>
      <c r="L566" s="201">
        <f>I566*H566</f>
        <v>0</v>
      </c>
    </row>
    <row r="567" spans="1:12" ht="13.2" customHeight="1">
      <c r="A567" s="222"/>
      <c r="B567" s="265" t="s">
        <v>769</v>
      </c>
      <c r="C567" s="213"/>
      <c r="D567" s="193"/>
      <c r="E567" s="213"/>
      <c r="F567" s="213"/>
      <c r="G567" s="213"/>
      <c r="H567" s="213"/>
      <c r="I567" s="194"/>
      <c r="J567" s="194"/>
      <c r="K567" s="194"/>
      <c r="L567" s="229"/>
    </row>
    <row r="568" spans="1:12" ht="13.2" customHeight="1">
      <c r="A568" s="222"/>
      <c r="B568" s="265" t="s">
        <v>741</v>
      </c>
      <c r="C568" s="213"/>
      <c r="D568" s="193"/>
      <c r="E568" s="213"/>
      <c r="F568" s="213"/>
      <c r="G568" s="213"/>
      <c r="H568" s="213"/>
      <c r="I568" s="194"/>
      <c r="J568" s="194"/>
      <c r="K568" s="194"/>
      <c r="L568" s="229"/>
    </row>
    <row r="569" spans="1:12" ht="13.2" customHeight="1">
      <c r="A569" s="222"/>
      <c r="B569" s="265" t="s">
        <v>742</v>
      </c>
      <c r="C569" s="213"/>
      <c r="D569" s="193"/>
      <c r="E569" s="213"/>
      <c r="F569" s="213"/>
      <c r="G569" s="213"/>
      <c r="H569" s="213"/>
      <c r="I569" s="194"/>
      <c r="J569" s="194"/>
      <c r="K569" s="194"/>
      <c r="L569" s="229"/>
    </row>
    <row r="570" spans="1:12" ht="13.2" customHeight="1">
      <c r="A570" s="222"/>
      <c r="B570" s="265" t="s">
        <v>770</v>
      </c>
      <c r="C570" s="213"/>
      <c r="D570" s="193"/>
      <c r="E570" s="213"/>
      <c r="F570" s="213"/>
      <c r="G570" s="213"/>
      <c r="H570" s="213"/>
      <c r="I570" s="194"/>
      <c r="J570" s="194"/>
      <c r="K570" s="194"/>
      <c r="L570" s="229"/>
    </row>
    <row r="571" spans="1:12" ht="13.2" customHeight="1">
      <c r="A571" s="222" t="s">
        <v>784</v>
      </c>
      <c r="B571" s="264" t="s">
        <v>745</v>
      </c>
      <c r="C571" s="213"/>
      <c r="D571" s="193" t="s">
        <v>27</v>
      </c>
      <c r="E571" s="317">
        <v>3</v>
      </c>
      <c r="F571" s="317"/>
      <c r="G571" s="193">
        <f>E571</f>
        <v>3</v>
      </c>
      <c r="H571" s="193">
        <f>G571+E571</f>
        <v>6</v>
      </c>
      <c r="I571" s="194"/>
      <c r="J571" s="21">
        <f>E571*I571</f>
        <v>0</v>
      </c>
      <c r="K571" s="21">
        <f>G571*I571</f>
        <v>0</v>
      </c>
      <c r="L571" s="201">
        <f>I571*H571</f>
        <v>0</v>
      </c>
    </row>
    <row r="572" spans="1:12" ht="13.2" customHeight="1" thickBot="1">
      <c r="A572" s="233"/>
      <c r="B572" s="266" t="s">
        <v>746</v>
      </c>
      <c r="C572" s="215"/>
      <c r="D572" s="203"/>
      <c r="E572" s="215"/>
      <c r="F572" s="215"/>
      <c r="G572" s="215"/>
      <c r="H572" s="215"/>
      <c r="I572" s="204"/>
      <c r="J572" s="204"/>
      <c r="K572" s="194"/>
      <c r="L572" s="229"/>
    </row>
    <row r="573" spans="1:12" ht="13.2" customHeight="1" thickBot="1">
      <c r="A573" s="318" t="s">
        <v>66</v>
      </c>
      <c r="B573" s="319"/>
      <c r="C573" s="319"/>
      <c r="D573" s="319"/>
      <c r="E573" s="319"/>
      <c r="F573" s="319"/>
      <c r="G573" s="319"/>
      <c r="H573" s="319"/>
      <c r="I573" s="320"/>
      <c r="J573" s="268">
        <f>SUM(J540:J572)</f>
        <v>0</v>
      </c>
      <c r="K573" s="268">
        <f>SUM(K540:K572)</f>
        <v>0</v>
      </c>
      <c r="L573" s="206">
        <f>SUM(L540:L572)</f>
        <v>0</v>
      </c>
    </row>
    <row r="574" spans="1:12" ht="13.2" customHeight="1">
      <c r="A574" s="190">
        <v>51</v>
      </c>
      <c r="B574" s="269" t="s">
        <v>785</v>
      </c>
      <c r="C574" s="213"/>
      <c r="D574" s="193"/>
      <c r="E574" s="213"/>
      <c r="F574" s="213"/>
      <c r="G574" s="213"/>
      <c r="H574" s="213"/>
      <c r="I574" s="194"/>
      <c r="J574" s="194"/>
      <c r="K574" s="194"/>
      <c r="L574" s="229"/>
    </row>
    <row r="575" spans="1:12" ht="13.2" customHeight="1">
      <c r="A575" s="222" t="s">
        <v>786</v>
      </c>
      <c r="B575" s="265" t="s">
        <v>787</v>
      </c>
      <c r="C575" s="213"/>
      <c r="D575" s="193" t="s">
        <v>27</v>
      </c>
      <c r="E575" s="317">
        <v>1</v>
      </c>
      <c r="F575" s="317"/>
      <c r="G575" s="193">
        <f>E575</f>
        <v>1</v>
      </c>
      <c r="H575" s="193">
        <f>G575+E575</f>
        <v>2</v>
      </c>
      <c r="I575" s="194"/>
      <c r="J575" s="21">
        <f>E575*I575</f>
        <v>0</v>
      </c>
      <c r="K575" s="21">
        <f>G575*I575</f>
        <v>0</v>
      </c>
      <c r="L575" s="201">
        <f>I575*H575</f>
        <v>0</v>
      </c>
    </row>
    <row r="576" spans="1:12" ht="13.2" customHeight="1">
      <c r="A576" s="222" t="s">
        <v>788</v>
      </c>
      <c r="B576" s="265" t="s">
        <v>789</v>
      </c>
      <c r="C576" s="213"/>
      <c r="D576" s="193" t="s">
        <v>24</v>
      </c>
      <c r="E576" s="317">
        <v>50</v>
      </c>
      <c r="F576" s="317"/>
      <c r="G576" s="193">
        <f>E576</f>
        <v>50</v>
      </c>
      <c r="H576" s="193">
        <f>G576+E576</f>
        <v>100</v>
      </c>
      <c r="I576" s="194"/>
      <c r="J576" s="21">
        <f>E576*I576</f>
        <v>0</v>
      </c>
      <c r="K576" s="21">
        <f>G576*I576</f>
        <v>0</v>
      </c>
      <c r="L576" s="201">
        <f>I576*H576</f>
        <v>0</v>
      </c>
    </row>
    <row r="577" spans="1:12" ht="13.2" customHeight="1">
      <c r="A577" s="222" t="s">
        <v>790</v>
      </c>
      <c r="B577" s="265" t="s">
        <v>791</v>
      </c>
      <c r="C577" s="213"/>
      <c r="D577" s="193" t="s">
        <v>24</v>
      </c>
      <c r="E577" s="317">
        <v>75</v>
      </c>
      <c r="F577" s="317"/>
      <c r="G577" s="193">
        <f>E577</f>
        <v>75</v>
      </c>
      <c r="H577" s="193">
        <f>G577+E577</f>
        <v>150</v>
      </c>
      <c r="I577" s="194"/>
      <c r="J577" s="21">
        <f>E577*I577</f>
        <v>0</v>
      </c>
      <c r="K577" s="21">
        <f>G577*I577</f>
        <v>0</v>
      </c>
      <c r="L577" s="201">
        <f>I577*H577</f>
        <v>0</v>
      </c>
    </row>
    <row r="578" spans="1:12" ht="13.2" customHeight="1" thickBot="1">
      <c r="A578" s="222" t="s">
        <v>792</v>
      </c>
      <c r="B578" s="265" t="s">
        <v>793</v>
      </c>
      <c r="C578" s="213"/>
      <c r="D578" s="193" t="s">
        <v>27</v>
      </c>
      <c r="E578" s="317">
        <v>1</v>
      </c>
      <c r="F578" s="317"/>
      <c r="G578" s="193">
        <f>E578</f>
        <v>1</v>
      </c>
      <c r="H578" s="193">
        <f>G578+E578</f>
        <v>2</v>
      </c>
      <c r="I578" s="194"/>
      <c r="J578" s="30">
        <f>E578*I578</f>
        <v>0</v>
      </c>
      <c r="K578" s="21">
        <f>G578*I578</f>
        <v>0</v>
      </c>
      <c r="L578" s="201">
        <f>I578*H578</f>
        <v>0</v>
      </c>
    </row>
    <row r="579" spans="1:12" ht="13.2" customHeight="1" thickBot="1">
      <c r="A579" s="321" t="s">
        <v>66</v>
      </c>
      <c r="B579" s="322"/>
      <c r="C579" s="322"/>
      <c r="D579" s="322"/>
      <c r="E579" s="322"/>
      <c r="F579" s="322"/>
      <c r="G579" s="322"/>
      <c r="H579" s="322"/>
      <c r="I579" s="322"/>
      <c r="J579" s="268">
        <f>SUM(J575:J578)</f>
        <v>0</v>
      </c>
      <c r="K579" s="268">
        <f>SUM(K575:K578)</f>
        <v>0</v>
      </c>
      <c r="L579" s="206">
        <f>SUM(L575:L578)</f>
        <v>0</v>
      </c>
    </row>
    <row r="580" spans="1:12" ht="13.2" customHeight="1" thickBot="1">
      <c r="A580" s="190">
        <v>52</v>
      </c>
      <c r="B580" s="270" t="s">
        <v>794</v>
      </c>
      <c r="C580" s="213"/>
      <c r="D580" s="193"/>
      <c r="E580" s="213"/>
      <c r="F580" s="213"/>
      <c r="G580" s="213"/>
      <c r="H580" s="213"/>
      <c r="I580" s="194"/>
      <c r="J580" s="194"/>
      <c r="K580" s="194"/>
      <c r="L580" s="229"/>
    </row>
    <row r="581" spans="1:12" ht="13.2" customHeight="1">
      <c r="A581" s="222"/>
      <c r="B581" s="264" t="s">
        <v>795</v>
      </c>
      <c r="C581" s="213"/>
      <c r="D581" s="193"/>
      <c r="E581" s="213"/>
      <c r="F581" s="213"/>
      <c r="G581" s="213"/>
      <c r="H581" s="213"/>
      <c r="I581" s="194"/>
      <c r="J581" s="194"/>
      <c r="K581" s="194"/>
      <c r="L581" s="229"/>
    </row>
    <row r="582" spans="1:12" ht="13.2" customHeight="1">
      <c r="A582" s="222"/>
      <c r="B582" s="264" t="s">
        <v>700</v>
      </c>
      <c r="C582" s="213"/>
      <c r="D582" s="193"/>
      <c r="E582" s="213"/>
      <c r="F582" s="213"/>
      <c r="G582" s="213"/>
      <c r="H582" s="213"/>
      <c r="I582" s="194"/>
      <c r="J582" s="194"/>
      <c r="K582" s="194"/>
      <c r="L582" s="229"/>
    </row>
    <row r="583" spans="1:12" ht="13.2" customHeight="1">
      <c r="A583" s="222"/>
      <c r="B583" s="265" t="s">
        <v>701</v>
      </c>
      <c r="C583" s="213"/>
      <c r="D583" s="193"/>
      <c r="E583" s="213"/>
      <c r="F583" s="213"/>
      <c r="G583" s="213"/>
      <c r="H583" s="213"/>
      <c r="I583" s="194"/>
      <c r="J583" s="194"/>
      <c r="K583" s="194"/>
      <c r="L583" s="229"/>
    </row>
    <row r="584" spans="1:12" ht="13.2" customHeight="1">
      <c r="A584" s="222"/>
      <c r="B584" s="265" t="s">
        <v>702</v>
      </c>
      <c r="C584" s="213"/>
      <c r="D584" s="193"/>
      <c r="E584" s="213"/>
      <c r="F584" s="213"/>
      <c r="G584" s="213"/>
      <c r="H584" s="213"/>
      <c r="I584" s="194"/>
      <c r="J584" s="194"/>
      <c r="K584" s="194"/>
      <c r="L584" s="229"/>
    </row>
    <row r="585" spans="1:12" ht="13.2" customHeight="1">
      <c r="A585" s="222"/>
      <c r="B585" s="265" t="s">
        <v>796</v>
      </c>
      <c r="C585" s="213"/>
      <c r="D585" s="193"/>
      <c r="E585" s="213"/>
      <c r="F585" s="213"/>
      <c r="G585" s="213"/>
      <c r="H585" s="213"/>
      <c r="I585" s="194"/>
      <c r="J585" s="194"/>
      <c r="K585" s="194"/>
      <c r="L585" s="229"/>
    </row>
    <row r="586" spans="1:12" ht="13.2" customHeight="1">
      <c r="A586" s="222"/>
      <c r="B586" s="265"/>
      <c r="C586" s="213"/>
      <c r="D586" s="193"/>
      <c r="E586" s="213"/>
      <c r="F586" s="213"/>
      <c r="G586" s="213"/>
      <c r="H586" s="213"/>
      <c r="I586" s="194"/>
      <c r="J586" s="194"/>
      <c r="K586" s="194"/>
      <c r="L586" s="229"/>
    </row>
    <row r="587" spans="1:12" ht="13.2" customHeight="1">
      <c r="A587" s="222" t="s">
        <v>797</v>
      </c>
      <c r="B587" s="264" t="s">
        <v>798</v>
      </c>
      <c r="C587" s="213"/>
      <c r="D587" s="193" t="s">
        <v>27</v>
      </c>
      <c r="E587" s="317">
        <v>1</v>
      </c>
      <c r="F587" s="317"/>
      <c r="G587" s="193">
        <f>E587</f>
        <v>1</v>
      </c>
      <c r="H587" s="193">
        <f>G587+E587</f>
        <v>2</v>
      </c>
      <c r="I587" s="194"/>
      <c r="J587" s="21">
        <f>E587*I587</f>
        <v>0</v>
      </c>
      <c r="K587" s="21">
        <f>G587*I587</f>
        <v>0</v>
      </c>
      <c r="L587" s="201">
        <f>I587*H587</f>
        <v>0</v>
      </c>
    </row>
    <row r="588" spans="1:12" ht="13.2" customHeight="1">
      <c r="A588" s="222" t="s">
        <v>799</v>
      </c>
      <c r="B588" s="264" t="s">
        <v>707</v>
      </c>
      <c r="C588" s="213"/>
      <c r="D588" s="193" t="s">
        <v>27</v>
      </c>
      <c r="E588" s="317">
        <v>1</v>
      </c>
      <c r="F588" s="317"/>
      <c r="G588" s="193">
        <f>E588</f>
        <v>1</v>
      </c>
      <c r="H588" s="193">
        <f>G588+E588</f>
        <v>2</v>
      </c>
      <c r="I588" s="194"/>
      <c r="J588" s="21">
        <f>E588*I588</f>
        <v>0</v>
      </c>
      <c r="K588" s="21">
        <f>G588*I588</f>
        <v>0</v>
      </c>
      <c r="L588" s="201">
        <f>I588*H588</f>
        <v>0</v>
      </c>
    </row>
    <row r="589" spans="1:12" ht="13.2" customHeight="1">
      <c r="A589" s="222"/>
      <c r="B589" s="265" t="s">
        <v>708</v>
      </c>
      <c r="C589" s="213"/>
      <c r="D589" s="193"/>
      <c r="E589" s="213"/>
      <c r="F589" s="213"/>
      <c r="G589" s="213"/>
      <c r="H589" s="213"/>
      <c r="I589" s="194"/>
      <c r="J589" s="194"/>
      <c r="K589" s="194"/>
      <c r="L589" s="229"/>
    </row>
    <row r="590" spans="1:12" ht="13.2" customHeight="1">
      <c r="A590" s="222"/>
      <c r="B590" s="265" t="s">
        <v>800</v>
      </c>
      <c r="C590" s="213"/>
      <c r="D590" s="193"/>
      <c r="E590" s="213"/>
      <c r="F590" s="213"/>
      <c r="G590" s="213"/>
      <c r="H590" s="213"/>
      <c r="I590" s="194"/>
      <c r="J590" s="194"/>
      <c r="K590" s="194"/>
      <c r="L590" s="229"/>
    </row>
    <row r="591" spans="1:12" ht="13.2" customHeight="1">
      <c r="A591" s="222"/>
      <c r="B591" s="265" t="s">
        <v>801</v>
      </c>
      <c r="C591" s="213"/>
      <c r="D591" s="193"/>
      <c r="E591" s="213"/>
      <c r="F591" s="213"/>
      <c r="G591" s="213"/>
      <c r="H591" s="213"/>
      <c r="I591" s="194"/>
      <c r="J591" s="194"/>
      <c r="K591" s="194"/>
      <c r="L591" s="229"/>
    </row>
    <row r="592" spans="1:12" ht="13.2" customHeight="1">
      <c r="A592" s="222"/>
      <c r="B592" s="265" t="s">
        <v>711</v>
      </c>
      <c r="C592" s="213"/>
      <c r="D592" s="193"/>
      <c r="E592" s="213"/>
      <c r="F592" s="213"/>
      <c r="G592" s="213"/>
      <c r="H592" s="213"/>
      <c r="I592" s="194"/>
      <c r="J592" s="194"/>
      <c r="K592" s="194"/>
      <c r="L592" s="229"/>
    </row>
    <row r="593" spans="1:12" ht="13.2" customHeight="1">
      <c r="A593" s="222"/>
      <c r="B593" s="265" t="s">
        <v>755</v>
      </c>
      <c r="C593" s="213"/>
      <c r="D593" s="193"/>
      <c r="E593" s="213"/>
      <c r="F593" s="213"/>
      <c r="G593" s="213"/>
      <c r="H593" s="213"/>
      <c r="I593" s="194"/>
      <c r="J593" s="194"/>
      <c r="K593" s="194"/>
      <c r="L593" s="229"/>
    </row>
    <row r="594" spans="1:12" ht="13.2" customHeight="1">
      <c r="A594" s="222"/>
      <c r="B594" s="265" t="s">
        <v>756</v>
      </c>
      <c r="C594" s="213"/>
      <c r="D594" s="193"/>
      <c r="E594" s="213"/>
      <c r="F594" s="213"/>
      <c r="G594" s="213"/>
      <c r="H594" s="213"/>
      <c r="I594" s="194"/>
      <c r="J594" s="194"/>
      <c r="K594" s="194"/>
      <c r="L594" s="229"/>
    </row>
    <row r="595" spans="1:12" ht="13.2" customHeight="1">
      <c r="A595" s="222"/>
      <c r="B595" s="265" t="s">
        <v>802</v>
      </c>
      <c r="C595" s="213"/>
      <c r="D595" s="193"/>
      <c r="E595" s="213"/>
      <c r="F595" s="213"/>
      <c r="G595" s="213"/>
      <c r="H595" s="213"/>
      <c r="I595" s="194"/>
      <c r="J595" s="194"/>
      <c r="K595" s="194"/>
      <c r="L595" s="229"/>
    </row>
    <row r="596" spans="1:12" ht="13.2" customHeight="1">
      <c r="A596" s="222"/>
      <c r="B596" s="265" t="s">
        <v>715</v>
      </c>
      <c r="C596" s="213"/>
      <c r="D596" s="193"/>
      <c r="E596" s="213"/>
      <c r="F596" s="213"/>
      <c r="G596" s="213"/>
      <c r="H596" s="213"/>
      <c r="I596" s="194"/>
      <c r="J596" s="194"/>
      <c r="K596" s="194"/>
      <c r="L596" s="229"/>
    </row>
    <row r="597" spans="1:12" ht="13.2" customHeight="1">
      <c r="A597" s="222"/>
      <c r="B597" s="265" t="s">
        <v>716</v>
      </c>
      <c r="C597" s="213"/>
      <c r="D597" s="193"/>
      <c r="E597" s="213"/>
      <c r="F597" s="213"/>
      <c r="G597" s="213"/>
      <c r="H597" s="213"/>
      <c r="I597" s="194"/>
      <c r="J597" s="194"/>
      <c r="K597" s="194"/>
      <c r="L597" s="229"/>
    </row>
    <row r="598" spans="1:12" ht="13.2" customHeight="1">
      <c r="A598" s="222"/>
      <c r="B598" s="265" t="s">
        <v>717</v>
      </c>
      <c r="C598" s="213"/>
      <c r="D598" s="193"/>
      <c r="E598" s="213"/>
      <c r="F598" s="213"/>
      <c r="G598" s="213"/>
      <c r="H598" s="213"/>
      <c r="I598" s="194"/>
      <c r="J598" s="194"/>
      <c r="K598" s="194"/>
      <c r="L598" s="229"/>
    </row>
    <row r="599" spans="1:12" ht="13.2" customHeight="1">
      <c r="A599" s="222"/>
      <c r="B599" s="265" t="s">
        <v>718</v>
      </c>
      <c r="C599" s="213"/>
      <c r="D599" s="193"/>
      <c r="E599" s="213"/>
      <c r="F599" s="213"/>
      <c r="G599" s="213"/>
      <c r="H599" s="213"/>
      <c r="I599" s="194"/>
      <c r="J599" s="194"/>
      <c r="K599" s="194"/>
      <c r="L599" s="229"/>
    </row>
    <row r="600" spans="1:12" ht="13.2" customHeight="1">
      <c r="A600" s="222"/>
      <c r="B600" s="265" t="s">
        <v>719</v>
      </c>
      <c r="C600" s="213"/>
      <c r="D600" s="193"/>
      <c r="E600" s="213"/>
      <c r="F600" s="213"/>
      <c r="G600" s="213"/>
      <c r="H600" s="213"/>
      <c r="I600" s="194"/>
      <c r="J600" s="194"/>
      <c r="K600" s="194"/>
      <c r="L600" s="229"/>
    </row>
    <row r="601" spans="1:12" ht="13.2" customHeight="1">
      <c r="A601" s="222"/>
      <c r="B601" s="265" t="s">
        <v>762</v>
      </c>
      <c r="C601" s="213"/>
      <c r="D601" s="193"/>
      <c r="E601" s="213"/>
      <c r="F601" s="213"/>
      <c r="G601" s="213"/>
      <c r="H601" s="213"/>
      <c r="I601" s="194"/>
      <c r="J601" s="194"/>
      <c r="K601" s="194"/>
      <c r="L601" s="229"/>
    </row>
    <row r="602" spans="1:12" ht="13.2" customHeight="1">
      <c r="A602" s="222" t="s">
        <v>803</v>
      </c>
      <c r="B602" s="264" t="s">
        <v>722</v>
      </c>
      <c r="C602" s="213"/>
      <c r="D602" s="193" t="s">
        <v>27</v>
      </c>
      <c r="E602" s="317">
        <v>1</v>
      </c>
      <c r="F602" s="317"/>
      <c r="G602" s="193">
        <f>E602</f>
        <v>1</v>
      </c>
      <c r="H602" s="193">
        <f>G602+E602</f>
        <v>2</v>
      </c>
      <c r="I602" s="194"/>
      <c r="J602" s="21">
        <f>E602*I602</f>
        <v>0</v>
      </c>
      <c r="K602" s="21">
        <f>G602*I602</f>
        <v>0</v>
      </c>
      <c r="L602" s="201">
        <f>I602*H602</f>
        <v>0</v>
      </c>
    </row>
    <row r="603" spans="1:12" ht="13.2" customHeight="1">
      <c r="A603" s="222"/>
      <c r="B603" s="265" t="s">
        <v>723</v>
      </c>
      <c r="C603" s="213"/>
      <c r="D603" s="193"/>
      <c r="E603" s="213"/>
      <c r="F603" s="213"/>
      <c r="G603" s="213"/>
      <c r="H603" s="213"/>
      <c r="I603" s="194"/>
      <c r="J603" s="194"/>
      <c r="K603" s="194"/>
      <c r="L603" s="229"/>
    </row>
    <row r="604" spans="1:12" ht="13.2" customHeight="1">
      <c r="A604" s="222"/>
      <c r="B604" s="265" t="s">
        <v>724</v>
      </c>
      <c r="C604" s="213"/>
      <c r="D604" s="193"/>
      <c r="E604" s="213"/>
      <c r="F604" s="213"/>
      <c r="G604" s="213"/>
      <c r="H604" s="213"/>
      <c r="I604" s="194"/>
      <c r="J604" s="194"/>
      <c r="K604" s="194"/>
      <c r="L604" s="229"/>
    </row>
    <row r="605" spans="1:12" ht="13.2" customHeight="1">
      <c r="A605" s="222"/>
      <c r="B605" s="265" t="s">
        <v>725</v>
      </c>
      <c r="C605" s="213"/>
      <c r="D605" s="193"/>
      <c r="E605" s="213"/>
      <c r="F605" s="213"/>
      <c r="G605" s="213"/>
      <c r="H605" s="213"/>
      <c r="I605" s="194"/>
      <c r="J605" s="194"/>
      <c r="K605" s="194"/>
      <c r="L605" s="229"/>
    </row>
    <row r="606" spans="1:12" ht="13.2" customHeight="1">
      <c r="A606" s="222"/>
      <c r="B606" s="265" t="s">
        <v>726</v>
      </c>
      <c r="C606" s="213"/>
      <c r="D606" s="193"/>
      <c r="E606" s="213"/>
      <c r="F606" s="213"/>
      <c r="G606" s="213"/>
      <c r="H606" s="213"/>
      <c r="I606" s="194"/>
      <c r="J606" s="194"/>
      <c r="K606" s="194"/>
      <c r="L606" s="229"/>
    </row>
    <row r="607" spans="1:12" ht="13.2" customHeight="1">
      <c r="A607" s="222" t="s">
        <v>804</v>
      </c>
      <c r="B607" s="264" t="s">
        <v>728</v>
      </c>
      <c r="C607" s="213"/>
      <c r="D607" s="193" t="s">
        <v>27</v>
      </c>
      <c r="E607" s="317">
        <v>1</v>
      </c>
      <c r="F607" s="317"/>
      <c r="G607" s="193">
        <f>E607</f>
        <v>1</v>
      </c>
      <c r="H607" s="193">
        <f>G607+E607</f>
        <v>2</v>
      </c>
      <c r="I607" s="194"/>
      <c r="J607" s="21">
        <f>E607*I607</f>
        <v>0</v>
      </c>
      <c r="K607" s="21">
        <f>G607*I607</f>
        <v>0</v>
      </c>
      <c r="L607" s="201">
        <f>I607*H607</f>
        <v>0</v>
      </c>
    </row>
    <row r="608" spans="1:12" ht="13.2" customHeight="1">
      <c r="A608" s="222"/>
      <c r="B608" s="265" t="s">
        <v>723</v>
      </c>
      <c r="C608" s="213"/>
      <c r="D608" s="193"/>
      <c r="E608" s="213"/>
      <c r="F608" s="213"/>
      <c r="G608" s="193"/>
      <c r="H608" s="193"/>
      <c r="I608" s="194"/>
      <c r="J608" s="194"/>
      <c r="K608" s="194"/>
      <c r="L608" s="241"/>
    </row>
    <row r="609" spans="1:12" ht="13.2" customHeight="1">
      <c r="A609" s="222"/>
      <c r="B609" s="265" t="s">
        <v>729</v>
      </c>
      <c r="C609" s="213"/>
      <c r="D609" s="193"/>
      <c r="E609" s="213"/>
      <c r="F609" s="213"/>
      <c r="G609" s="193"/>
      <c r="H609" s="193"/>
      <c r="I609" s="194"/>
      <c r="J609" s="194"/>
      <c r="K609" s="194"/>
      <c r="L609" s="241"/>
    </row>
    <row r="610" spans="1:12" ht="13.2" customHeight="1">
      <c r="A610" s="222"/>
      <c r="B610" s="265" t="s">
        <v>725</v>
      </c>
      <c r="C610" s="213"/>
      <c r="D610" s="193"/>
      <c r="E610" s="213"/>
      <c r="F610" s="213"/>
      <c r="G610" s="193"/>
      <c r="H610" s="193"/>
      <c r="I610" s="194"/>
      <c r="J610" s="194"/>
      <c r="K610" s="194"/>
      <c r="L610" s="241"/>
    </row>
    <row r="611" spans="1:12" ht="13.2" customHeight="1">
      <c r="A611" s="222"/>
      <c r="B611" s="265" t="s">
        <v>730</v>
      </c>
      <c r="C611" s="213"/>
      <c r="D611" s="193" t="s">
        <v>27</v>
      </c>
      <c r="E611" s="317">
        <v>1</v>
      </c>
      <c r="F611" s="317"/>
      <c r="G611" s="193">
        <f>E611</f>
        <v>1</v>
      </c>
      <c r="H611" s="193">
        <f>G611+E611</f>
        <v>2</v>
      </c>
      <c r="I611" s="194"/>
      <c r="J611" s="21">
        <f>E611*I611</f>
        <v>0</v>
      </c>
      <c r="K611" s="21">
        <f>G611*I611</f>
        <v>0</v>
      </c>
      <c r="L611" s="201">
        <f>I611*H611</f>
        <v>0</v>
      </c>
    </row>
    <row r="612" spans="1:12" ht="13.2" customHeight="1">
      <c r="A612" s="222" t="s">
        <v>805</v>
      </c>
      <c r="B612" s="264" t="s">
        <v>732</v>
      </c>
      <c r="C612" s="213"/>
      <c r="D612" s="193"/>
      <c r="E612" s="213"/>
      <c r="F612" s="213"/>
      <c r="G612" s="193"/>
      <c r="H612" s="193"/>
      <c r="I612" s="194"/>
      <c r="J612" s="194"/>
      <c r="K612" s="194"/>
      <c r="L612" s="241"/>
    </row>
    <row r="613" spans="1:12" ht="13.2" customHeight="1">
      <c r="A613" s="222"/>
      <c r="B613" s="265" t="s">
        <v>723</v>
      </c>
      <c r="C613" s="213"/>
      <c r="D613" s="193"/>
      <c r="E613" s="213"/>
      <c r="F613" s="213"/>
      <c r="G613" s="193"/>
      <c r="H613" s="193"/>
      <c r="I613" s="194"/>
      <c r="J613" s="194"/>
      <c r="K613" s="194"/>
      <c r="L613" s="241"/>
    </row>
    <row r="614" spans="1:12" ht="13.2" customHeight="1">
      <c r="A614" s="222"/>
      <c r="B614" s="265" t="s">
        <v>729</v>
      </c>
      <c r="C614" s="213"/>
      <c r="D614" s="193"/>
      <c r="E614" s="213"/>
      <c r="F614" s="213"/>
      <c r="G614" s="193"/>
      <c r="H614" s="193"/>
      <c r="I614" s="194"/>
      <c r="J614" s="194"/>
      <c r="K614" s="194"/>
      <c r="L614" s="241"/>
    </row>
    <row r="615" spans="1:12" ht="13.2" customHeight="1">
      <c r="A615" s="222"/>
      <c r="B615" s="265" t="s">
        <v>733</v>
      </c>
      <c r="C615" s="213"/>
      <c r="D615" s="193"/>
      <c r="E615" s="213"/>
      <c r="F615" s="213"/>
      <c r="G615" s="193"/>
      <c r="H615" s="193"/>
      <c r="I615" s="194"/>
      <c r="J615" s="194"/>
      <c r="K615" s="194"/>
      <c r="L615" s="241"/>
    </row>
    <row r="616" spans="1:12" ht="13.2" customHeight="1">
      <c r="A616" s="222"/>
      <c r="B616" s="265" t="s">
        <v>734</v>
      </c>
      <c r="C616" s="213"/>
      <c r="D616" s="193"/>
      <c r="E616" s="213"/>
      <c r="F616" s="213"/>
      <c r="G616" s="193"/>
      <c r="H616" s="193"/>
      <c r="I616" s="194"/>
      <c r="J616" s="194"/>
      <c r="K616" s="194"/>
      <c r="L616" s="241"/>
    </row>
    <row r="617" spans="1:12" ht="13.2" customHeight="1">
      <c r="A617" s="222" t="s">
        <v>806</v>
      </c>
      <c r="B617" s="264" t="s">
        <v>736</v>
      </c>
      <c r="C617" s="213"/>
      <c r="D617" s="193" t="s">
        <v>737</v>
      </c>
      <c r="E617" s="317">
        <v>450</v>
      </c>
      <c r="F617" s="317"/>
      <c r="G617" s="193">
        <f>E617</f>
        <v>450</v>
      </c>
      <c r="H617" s="193">
        <f>G617+E617</f>
        <v>900</v>
      </c>
      <c r="I617" s="194"/>
      <c r="J617" s="21">
        <f>E617*I617</f>
        <v>0</v>
      </c>
      <c r="K617" s="21">
        <f>G617*I617</f>
        <v>0</v>
      </c>
      <c r="L617" s="201">
        <f>I617*H617</f>
        <v>0</v>
      </c>
    </row>
    <row r="618" spans="1:12" ht="13.2" customHeight="1">
      <c r="A618" s="222" t="s">
        <v>807</v>
      </c>
      <c r="B618" s="264" t="s">
        <v>739</v>
      </c>
      <c r="C618" s="213"/>
      <c r="D618" s="193" t="s">
        <v>27</v>
      </c>
      <c r="E618" s="317">
        <v>8</v>
      </c>
      <c r="F618" s="317"/>
      <c r="G618" s="193">
        <f>E618</f>
        <v>8</v>
      </c>
      <c r="H618" s="193">
        <f>G618+E618</f>
        <v>16</v>
      </c>
      <c r="I618" s="194"/>
      <c r="J618" s="21">
        <f>E618*I618</f>
        <v>0</v>
      </c>
      <c r="K618" s="21">
        <f>G618*I618</f>
        <v>0</v>
      </c>
      <c r="L618" s="201">
        <f>I618*H618</f>
        <v>0</v>
      </c>
    </row>
    <row r="619" spans="1:12" ht="13.2" customHeight="1">
      <c r="A619" s="222"/>
      <c r="B619" s="265" t="s">
        <v>740</v>
      </c>
      <c r="C619" s="213"/>
      <c r="D619" s="193"/>
      <c r="E619" s="213"/>
      <c r="F619" s="213"/>
      <c r="G619" s="213"/>
      <c r="H619" s="213"/>
      <c r="I619" s="194"/>
      <c r="J619" s="194"/>
      <c r="K619" s="194"/>
      <c r="L619" s="229"/>
    </row>
    <row r="620" spans="1:12" ht="13.2" customHeight="1">
      <c r="A620" s="222"/>
      <c r="B620" s="265" t="s">
        <v>741</v>
      </c>
      <c r="C620" s="213"/>
      <c r="D620" s="193"/>
      <c r="E620" s="213"/>
      <c r="F620" s="213"/>
      <c r="G620" s="213"/>
      <c r="H620" s="213"/>
      <c r="I620" s="194"/>
      <c r="J620" s="194"/>
      <c r="K620" s="194"/>
      <c r="L620" s="229"/>
    </row>
    <row r="621" spans="1:12" ht="13.2" customHeight="1">
      <c r="A621" s="222"/>
      <c r="B621" s="265" t="s">
        <v>742</v>
      </c>
      <c r="C621" s="213"/>
      <c r="D621" s="193"/>
      <c r="E621" s="213"/>
      <c r="F621" s="213"/>
      <c r="G621" s="213"/>
      <c r="H621" s="213"/>
      <c r="I621" s="194"/>
      <c r="J621" s="194"/>
      <c r="K621" s="194"/>
      <c r="L621" s="229"/>
    </row>
    <row r="622" spans="1:12" ht="13.2" customHeight="1">
      <c r="A622" s="222"/>
      <c r="B622" s="265" t="s">
        <v>743</v>
      </c>
      <c r="C622" s="213"/>
      <c r="D622" s="193"/>
      <c r="E622" s="213"/>
      <c r="F622" s="213"/>
      <c r="G622" s="213"/>
      <c r="H622" s="213"/>
      <c r="I622" s="194"/>
      <c r="J622" s="194"/>
      <c r="K622" s="194"/>
      <c r="L622" s="229"/>
    </row>
    <row r="623" spans="1:12" ht="13.2" customHeight="1">
      <c r="A623" s="222" t="s">
        <v>808</v>
      </c>
      <c r="B623" s="264" t="s">
        <v>745</v>
      </c>
      <c r="C623" s="213"/>
      <c r="D623" s="193" t="s">
        <v>27</v>
      </c>
      <c r="E623" s="317">
        <v>3</v>
      </c>
      <c r="F623" s="317"/>
      <c r="G623" s="193">
        <f>E623</f>
        <v>3</v>
      </c>
      <c r="H623" s="193">
        <f>G623+E623</f>
        <v>6</v>
      </c>
      <c r="I623" s="194"/>
      <c r="J623" s="21">
        <f>E623*I623</f>
        <v>0</v>
      </c>
      <c r="K623" s="21">
        <f>G623*I623</f>
        <v>0</v>
      </c>
      <c r="L623" s="201">
        <f>I623*H623</f>
        <v>0</v>
      </c>
    </row>
    <row r="624" spans="1:12" ht="13.2" customHeight="1" thickBot="1">
      <c r="A624" s="222"/>
      <c r="B624" s="265" t="s">
        <v>746</v>
      </c>
      <c r="C624" s="213"/>
      <c r="D624" s="193"/>
      <c r="E624" s="213"/>
      <c r="F624" s="213"/>
      <c r="G624" s="213"/>
      <c r="H624" s="213"/>
      <c r="I624" s="194"/>
      <c r="J624" s="204"/>
      <c r="K624" s="194"/>
      <c r="L624" s="229"/>
    </row>
    <row r="625" spans="1:12" ht="13.2" customHeight="1" thickBot="1">
      <c r="A625" s="321" t="s">
        <v>66</v>
      </c>
      <c r="B625" s="322"/>
      <c r="C625" s="322"/>
      <c r="D625" s="322"/>
      <c r="E625" s="322"/>
      <c r="F625" s="322"/>
      <c r="G625" s="322"/>
      <c r="H625" s="322"/>
      <c r="I625" s="322"/>
      <c r="J625" s="268">
        <f>SUM(J587:J624)</f>
        <v>0</v>
      </c>
      <c r="K625" s="268">
        <f>SUM(K587:K624)</f>
        <v>0</v>
      </c>
      <c r="L625" s="206">
        <f>SUM(L587:L624)</f>
        <v>0</v>
      </c>
    </row>
    <row r="626" spans="1:12" ht="13.2" customHeight="1">
      <c r="A626" s="190">
        <v>53</v>
      </c>
      <c r="B626" s="264" t="s">
        <v>747</v>
      </c>
      <c r="C626" s="213"/>
      <c r="D626" s="193"/>
      <c r="E626" s="213"/>
      <c r="F626" s="213"/>
      <c r="G626" s="213"/>
      <c r="H626" s="213"/>
      <c r="I626" s="194"/>
      <c r="J626" s="194"/>
      <c r="K626" s="194"/>
      <c r="L626" s="229"/>
    </row>
    <row r="627" spans="1:12" ht="13.2" customHeight="1">
      <c r="A627" s="222"/>
      <c r="B627" s="265"/>
      <c r="C627" s="213"/>
      <c r="D627" s="193"/>
      <c r="E627" s="213"/>
      <c r="F627" s="213"/>
      <c r="G627" s="213"/>
      <c r="H627" s="213"/>
      <c r="I627" s="194"/>
      <c r="J627" s="194"/>
      <c r="K627" s="194"/>
      <c r="L627" s="229"/>
    </row>
    <row r="628" spans="1:12" ht="13.2" customHeight="1">
      <c r="A628" s="222" t="s">
        <v>809</v>
      </c>
      <c r="B628" s="264" t="s">
        <v>798</v>
      </c>
      <c r="C628" s="213"/>
      <c r="D628" s="193" t="s">
        <v>27</v>
      </c>
      <c r="E628" s="317">
        <v>1</v>
      </c>
      <c r="F628" s="317"/>
      <c r="G628" s="193">
        <f>E628</f>
        <v>1</v>
      </c>
      <c r="H628" s="193">
        <f>G628</f>
        <v>1</v>
      </c>
      <c r="I628" s="194"/>
      <c r="J628" s="21">
        <f>E628*I628</f>
        <v>0</v>
      </c>
      <c r="K628" s="21">
        <f>G628*I628</f>
        <v>0</v>
      </c>
      <c r="L628" s="201">
        <f>I628*H628</f>
        <v>0</v>
      </c>
    </row>
    <row r="629" spans="1:12" ht="13.2" customHeight="1">
      <c r="A629" s="222" t="s">
        <v>810</v>
      </c>
      <c r="B629" s="264" t="s">
        <v>751</v>
      </c>
      <c r="C629" s="213"/>
      <c r="D629" s="193" t="s">
        <v>27</v>
      </c>
      <c r="E629" s="317">
        <v>1</v>
      </c>
      <c r="F629" s="317"/>
      <c r="G629" s="193">
        <f>E629</f>
        <v>1</v>
      </c>
      <c r="H629" s="193">
        <f>G629</f>
        <v>1</v>
      </c>
      <c r="I629" s="194"/>
      <c r="J629" s="21">
        <f>E629*I629</f>
        <v>0</v>
      </c>
      <c r="K629" s="21">
        <f>G629*I629</f>
        <v>0</v>
      </c>
      <c r="L629" s="201">
        <f>I629*H629</f>
        <v>0</v>
      </c>
    </row>
    <row r="630" spans="1:12" ht="13.2" customHeight="1">
      <c r="A630" s="222"/>
      <c r="B630" s="265" t="s">
        <v>708</v>
      </c>
      <c r="C630" s="213"/>
      <c r="D630" s="193"/>
      <c r="E630" s="213"/>
      <c r="F630" s="213"/>
      <c r="G630" s="213"/>
      <c r="H630" s="213"/>
      <c r="I630" s="194"/>
      <c r="J630" s="194"/>
      <c r="K630" s="194"/>
      <c r="L630" s="229"/>
    </row>
    <row r="631" spans="1:12" ht="13.2" customHeight="1">
      <c r="A631" s="222"/>
      <c r="B631" s="265" t="s">
        <v>800</v>
      </c>
      <c r="C631" s="213"/>
      <c r="D631" s="193"/>
      <c r="E631" s="213"/>
      <c r="F631" s="213"/>
      <c r="G631" s="213"/>
      <c r="H631" s="213"/>
      <c r="I631" s="194"/>
      <c r="J631" s="194"/>
      <c r="K631" s="194"/>
      <c r="L631" s="229"/>
    </row>
    <row r="632" spans="1:12" ht="13.2" customHeight="1">
      <c r="A632" s="222"/>
      <c r="B632" s="265" t="s">
        <v>801</v>
      </c>
      <c r="C632" s="213"/>
      <c r="D632" s="193"/>
      <c r="E632" s="213"/>
      <c r="F632" s="213"/>
      <c r="G632" s="213"/>
      <c r="H632" s="213"/>
      <c r="I632" s="194"/>
      <c r="J632" s="194"/>
      <c r="K632" s="194"/>
      <c r="L632" s="229"/>
    </row>
    <row r="633" spans="1:12" ht="13.2" customHeight="1">
      <c r="A633" s="222"/>
      <c r="B633" s="265" t="s">
        <v>711</v>
      </c>
      <c r="C633" s="213"/>
      <c r="D633" s="193"/>
      <c r="E633" s="213"/>
      <c r="F633" s="213"/>
      <c r="G633" s="213"/>
      <c r="H633" s="213"/>
      <c r="I633" s="194"/>
      <c r="J633" s="194"/>
      <c r="K633" s="194"/>
      <c r="L633" s="229"/>
    </row>
    <row r="634" spans="1:12" ht="13.2" customHeight="1">
      <c r="A634" s="222"/>
      <c r="B634" s="265" t="s">
        <v>755</v>
      </c>
      <c r="C634" s="213"/>
      <c r="D634" s="193"/>
      <c r="E634" s="213"/>
      <c r="F634" s="213"/>
      <c r="G634" s="213"/>
      <c r="H634" s="213"/>
      <c r="I634" s="194"/>
      <c r="J634" s="194"/>
      <c r="K634" s="194"/>
      <c r="L634" s="229"/>
    </row>
    <row r="635" spans="1:12" ht="13.2" customHeight="1">
      <c r="A635" s="222"/>
      <c r="B635" s="265" t="s">
        <v>756</v>
      </c>
      <c r="C635" s="213"/>
      <c r="D635" s="193"/>
      <c r="E635" s="213"/>
      <c r="F635" s="213"/>
      <c r="G635" s="213"/>
      <c r="H635" s="213"/>
      <c r="I635" s="194"/>
      <c r="J635" s="194"/>
      <c r="K635" s="194"/>
      <c r="L635" s="229"/>
    </row>
    <row r="636" spans="1:12" ht="13.2" customHeight="1">
      <c r="A636" s="222"/>
      <c r="B636" s="265" t="s">
        <v>802</v>
      </c>
      <c r="C636" s="213"/>
      <c r="D636" s="193"/>
      <c r="E636" s="213"/>
      <c r="F636" s="213"/>
      <c r="G636" s="213"/>
      <c r="H636" s="213"/>
      <c r="I636" s="194"/>
      <c r="J636" s="194"/>
      <c r="K636" s="194"/>
      <c r="L636" s="229"/>
    </row>
    <row r="637" spans="1:12" ht="13.2" customHeight="1">
      <c r="A637" s="222"/>
      <c r="B637" s="265" t="s">
        <v>715</v>
      </c>
      <c r="C637" s="213"/>
      <c r="D637" s="193"/>
      <c r="E637" s="213"/>
      <c r="F637" s="213"/>
      <c r="G637" s="213"/>
      <c r="H637" s="213"/>
      <c r="I637" s="194"/>
      <c r="J637" s="194"/>
      <c r="K637" s="194"/>
      <c r="L637" s="229"/>
    </row>
    <row r="638" spans="1:12" ht="13.2" customHeight="1">
      <c r="A638" s="222"/>
      <c r="B638" s="265" t="s">
        <v>716</v>
      </c>
      <c r="C638" s="213"/>
      <c r="D638" s="193"/>
      <c r="E638" s="213"/>
      <c r="F638" s="213"/>
      <c r="G638" s="213"/>
      <c r="H638" s="213"/>
      <c r="I638" s="194"/>
      <c r="J638" s="194"/>
      <c r="K638" s="194"/>
      <c r="L638" s="229"/>
    </row>
    <row r="639" spans="1:12" ht="13.2" customHeight="1">
      <c r="A639" s="222"/>
      <c r="B639" s="265" t="s">
        <v>717</v>
      </c>
      <c r="C639" s="213"/>
      <c r="D639" s="193"/>
      <c r="E639" s="213"/>
      <c r="F639" s="213"/>
      <c r="G639" s="213"/>
      <c r="H639" s="213"/>
      <c r="I639" s="194"/>
      <c r="J639" s="194"/>
      <c r="K639" s="194"/>
      <c r="L639" s="229"/>
    </row>
    <row r="640" spans="1:12" ht="13.2" customHeight="1">
      <c r="A640" s="222"/>
      <c r="B640" s="265" t="s">
        <v>718</v>
      </c>
      <c r="C640" s="213"/>
      <c r="D640" s="193"/>
      <c r="E640" s="213"/>
      <c r="F640" s="213"/>
      <c r="G640" s="213"/>
      <c r="H640" s="213"/>
      <c r="I640" s="194"/>
      <c r="J640" s="194"/>
      <c r="K640" s="194"/>
      <c r="L640" s="229"/>
    </row>
    <row r="641" spans="1:12" ht="13.2" customHeight="1">
      <c r="A641" s="222"/>
      <c r="B641" s="265" t="s">
        <v>719</v>
      </c>
      <c r="C641" s="213"/>
      <c r="D641" s="193"/>
      <c r="E641" s="213"/>
      <c r="F641" s="213"/>
      <c r="G641" s="213"/>
      <c r="H641" s="213"/>
      <c r="I641" s="194"/>
      <c r="J641" s="194"/>
      <c r="K641" s="194"/>
      <c r="L641" s="229"/>
    </row>
    <row r="642" spans="1:12" ht="13.2" customHeight="1">
      <c r="A642" s="222"/>
      <c r="B642" s="265" t="s">
        <v>762</v>
      </c>
      <c r="C642" s="213"/>
      <c r="D642" s="193"/>
      <c r="E642" s="213"/>
      <c r="F642" s="213"/>
      <c r="G642" s="213"/>
      <c r="H642" s="213"/>
      <c r="I642" s="194"/>
      <c r="J642" s="194"/>
      <c r="K642" s="194"/>
      <c r="L642" s="229"/>
    </row>
    <row r="643" spans="1:12" ht="13.2" customHeight="1">
      <c r="A643" s="222" t="s">
        <v>811</v>
      </c>
      <c r="B643" s="264" t="s">
        <v>722</v>
      </c>
      <c r="C643" s="213"/>
      <c r="D643" s="193" t="s">
        <v>27</v>
      </c>
      <c r="E643" s="317">
        <v>1</v>
      </c>
      <c r="F643" s="317"/>
      <c r="G643" s="193">
        <f>E643</f>
        <v>1</v>
      </c>
      <c r="H643" s="193">
        <f>G643+E643</f>
        <v>2</v>
      </c>
      <c r="I643" s="194"/>
      <c r="J643" s="21">
        <f>E643*I643</f>
        <v>0</v>
      </c>
      <c r="K643" s="21">
        <f>G643*I643</f>
        <v>0</v>
      </c>
      <c r="L643" s="201">
        <f>I643*H643</f>
        <v>0</v>
      </c>
    </row>
    <row r="644" spans="1:12" ht="13.2" customHeight="1">
      <c r="A644" s="222"/>
      <c r="B644" s="265" t="s">
        <v>723</v>
      </c>
      <c r="C644" s="213"/>
      <c r="D644" s="193"/>
      <c r="E644" s="213"/>
      <c r="F644" s="213"/>
      <c r="G644" s="193"/>
      <c r="H644" s="193"/>
      <c r="I644" s="194"/>
      <c r="J644" s="194"/>
      <c r="K644" s="194"/>
      <c r="L644" s="241"/>
    </row>
    <row r="645" spans="1:12" ht="13.2" customHeight="1">
      <c r="A645" s="222"/>
      <c r="B645" s="265" t="s">
        <v>724</v>
      </c>
      <c r="C645" s="213"/>
      <c r="D645" s="193"/>
      <c r="E645" s="213"/>
      <c r="F645" s="213"/>
      <c r="G645" s="193"/>
      <c r="H645" s="193"/>
      <c r="I645" s="194"/>
      <c r="J645" s="194"/>
      <c r="K645" s="194"/>
      <c r="L645" s="241"/>
    </row>
    <row r="646" spans="1:12" ht="13.2" customHeight="1">
      <c r="A646" s="222"/>
      <c r="B646" s="265" t="s">
        <v>725</v>
      </c>
      <c r="C646" s="213"/>
      <c r="D646" s="193"/>
      <c r="E646" s="213"/>
      <c r="F646" s="213"/>
      <c r="G646" s="193"/>
      <c r="H646" s="193"/>
      <c r="I646" s="194"/>
      <c r="J646" s="194"/>
      <c r="K646" s="194"/>
      <c r="L646" s="241"/>
    </row>
    <row r="647" spans="1:12" ht="13.2" customHeight="1">
      <c r="A647" s="222"/>
      <c r="B647" s="265" t="s">
        <v>726</v>
      </c>
      <c r="C647" s="213"/>
      <c r="D647" s="193"/>
      <c r="E647" s="213"/>
      <c r="F647" s="213"/>
      <c r="G647" s="193"/>
      <c r="H647" s="193"/>
      <c r="I647" s="194"/>
      <c r="J647" s="194"/>
      <c r="K647" s="194"/>
      <c r="L647" s="241"/>
    </row>
    <row r="648" spans="1:12" ht="13.2" customHeight="1">
      <c r="A648" s="222" t="s">
        <v>812</v>
      </c>
      <c r="B648" s="264" t="s">
        <v>728</v>
      </c>
      <c r="C648" s="213"/>
      <c r="D648" s="193" t="s">
        <v>27</v>
      </c>
      <c r="E648" s="317">
        <v>1</v>
      </c>
      <c r="F648" s="317"/>
      <c r="G648" s="193">
        <f>E648</f>
        <v>1</v>
      </c>
      <c r="H648" s="193">
        <f>G648+E648</f>
        <v>2</v>
      </c>
      <c r="I648" s="194"/>
      <c r="J648" s="21">
        <f>E648*I648</f>
        <v>0</v>
      </c>
      <c r="K648" s="21">
        <f>G648*I648</f>
        <v>0</v>
      </c>
      <c r="L648" s="201">
        <f>I648*H648</f>
        <v>0</v>
      </c>
    </row>
    <row r="649" spans="1:12" ht="13.2" customHeight="1">
      <c r="A649" s="222"/>
      <c r="B649" s="265" t="s">
        <v>723</v>
      </c>
      <c r="C649" s="213"/>
      <c r="D649" s="193"/>
      <c r="E649" s="213"/>
      <c r="F649" s="213"/>
      <c r="G649" s="193"/>
      <c r="H649" s="193"/>
      <c r="I649" s="194"/>
      <c r="J649" s="194"/>
      <c r="K649" s="194"/>
      <c r="L649" s="241"/>
    </row>
    <row r="650" spans="1:12" ht="13.2" customHeight="1">
      <c r="A650" s="222"/>
      <c r="B650" s="265" t="s">
        <v>729</v>
      </c>
      <c r="C650" s="213"/>
      <c r="D650" s="193"/>
      <c r="E650" s="213"/>
      <c r="F650" s="213"/>
      <c r="G650" s="193"/>
      <c r="H650" s="193"/>
      <c r="I650" s="194"/>
      <c r="J650" s="194"/>
      <c r="K650" s="194"/>
      <c r="L650" s="241"/>
    </row>
    <row r="651" spans="1:12" ht="13.2" customHeight="1">
      <c r="A651" s="222"/>
      <c r="B651" s="265" t="s">
        <v>725</v>
      </c>
      <c r="C651" s="213"/>
      <c r="D651" s="193"/>
      <c r="E651" s="213"/>
      <c r="F651" s="213"/>
      <c r="G651" s="193"/>
      <c r="H651" s="193"/>
      <c r="I651" s="194"/>
      <c r="J651" s="194"/>
      <c r="K651" s="194"/>
      <c r="L651" s="241"/>
    </row>
    <row r="652" spans="1:12" ht="13.2" customHeight="1">
      <c r="A652" s="222"/>
      <c r="B652" s="265" t="s">
        <v>730</v>
      </c>
      <c r="C652" s="213"/>
      <c r="D652" s="193"/>
      <c r="E652" s="213"/>
      <c r="F652" s="213"/>
      <c r="G652" s="193"/>
      <c r="H652" s="193"/>
      <c r="I652" s="194"/>
      <c r="J652" s="194"/>
      <c r="K652" s="194"/>
      <c r="L652" s="241"/>
    </row>
    <row r="653" spans="1:12" ht="13.2" customHeight="1">
      <c r="A653" s="222" t="s">
        <v>813</v>
      </c>
      <c r="B653" s="264" t="s">
        <v>732</v>
      </c>
      <c r="C653" s="213"/>
      <c r="D653" s="193" t="s">
        <v>27</v>
      </c>
      <c r="E653" s="317">
        <v>1</v>
      </c>
      <c r="F653" s="317"/>
      <c r="G653" s="193">
        <f>E653</f>
        <v>1</v>
      </c>
      <c r="H653" s="193">
        <f>G653+E653</f>
        <v>2</v>
      </c>
      <c r="I653" s="194"/>
      <c r="J653" s="21">
        <f>E653*I653</f>
        <v>0</v>
      </c>
      <c r="K653" s="21">
        <f>G653*I653</f>
        <v>0</v>
      </c>
      <c r="L653" s="201">
        <f>I653*H653</f>
        <v>0</v>
      </c>
    </row>
    <row r="654" spans="1:12" ht="13.2" customHeight="1">
      <c r="A654" s="222"/>
      <c r="B654" s="265" t="s">
        <v>723</v>
      </c>
      <c r="C654" s="213"/>
      <c r="D654" s="193"/>
      <c r="E654" s="213"/>
      <c r="F654" s="213"/>
      <c r="G654" s="213"/>
      <c r="H654" s="213"/>
      <c r="I654" s="194"/>
      <c r="J654" s="194"/>
      <c r="K654" s="194"/>
      <c r="L654" s="229"/>
    </row>
    <row r="655" spans="1:12" ht="13.2" customHeight="1">
      <c r="A655" s="222"/>
      <c r="B655" s="265" t="s">
        <v>729</v>
      </c>
      <c r="C655" s="213"/>
      <c r="D655" s="193"/>
      <c r="E655" s="213"/>
      <c r="F655" s="213"/>
      <c r="G655" s="213"/>
      <c r="H655" s="213"/>
      <c r="I655" s="194"/>
      <c r="J655" s="194"/>
      <c r="K655" s="194"/>
      <c r="L655" s="229"/>
    </row>
    <row r="656" spans="1:12" ht="13.2" customHeight="1">
      <c r="A656" s="222"/>
      <c r="B656" s="265" t="s">
        <v>733</v>
      </c>
      <c r="C656" s="213"/>
      <c r="D656" s="193"/>
      <c r="E656" s="213"/>
      <c r="F656" s="213"/>
      <c r="G656" s="213"/>
      <c r="H656" s="213"/>
      <c r="I656" s="194"/>
      <c r="J656" s="194"/>
      <c r="K656" s="194"/>
      <c r="L656" s="229"/>
    </row>
    <row r="657" spans="1:12" ht="13.2" customHeight="1">
      <c r="A657" s="222"/>
      <c r="B657" s="265" t="s">
        <v>734</v>
      </c>
      <c r="C657" s="213"/>
      <c r="D657" s="193"/>
      <c r="E657" s="213"/>
      <c r="F657" s="213"/>
      <c r="G657" s="213"/>
      <c r="H657" s="213"/>
      <c r="I657" s="194"/>
      <c r="J657" s="194"/>
      <c r="K657" s="194"/>
      <c r="L657" s="229"/>
    </row>
    <row r="658" spans="1:12" ht="13.2" customHeight="1">
      <c r="A658" s="222" t="s">
        <v>814</v>
      </c>
      <c r="B658" s="264" t="s">
        <v>736</v>
      </c>
      <c r="C658" s="213"/>
      <c r="D658" s="193" t="s">
        <v>737</v>
      </c>
      <c r="E658" s="317">
        <v>300</v>
      </c>
      <c r="F658" s="317"/>
      <c r="G658" s="193">
        <f>E658</f>
        <v>300</v>
      </c>
      <c r="H658" s="193">
        <f>G658+E658</f>
        <v>600</v>
      </c>
      <c r="I658" s="194"/>
      <c r="J658" s="21">
        <f>E658*I658</f>
        <v>0</v>
      </c>
      <c r="K658" s="21">
        <f>G658*I658</f>
        <v>0</v>
      </c>
      <c r="L658" s="201">
        <f>I658*H658</f>
        <v>0</v>
      </c>
    </row>
    <row r="659" spans="1:12" ht="13.2" customHeight="1">
      <c r="A659" s="222" t="s">
        <v>815</v>
      </c>
      <c r="B659" s="264" t="s">
        <v>768</v>
      </c>
      <c r="C659" s="213"/>
      <c r="D659" s="193" t="s">
        <v>27</v>
      </c>
      <c r="E659" s="317">
        <v>4</v>
      </c>
      <c r="F659" s="317"/>
      <c r="G659" s="193">
        <f>E659</f>
        <v>4</v>
      </c>
      <c r="H659" s="193">
        <f>G659+E659</f>
        <v>8</v>
      </c>
      <c r="I659" s="194"/>
      <c r="J659" s="21">
        <f>E659*I659</f>
        <v>0</v>
      </c>
      <c r="K659" s="21">
        <f>G659*I659</f>
        <v>0</v>
      </c>
      <c r="L659" s="201">
        <f>I659*H659</f>
        <v>0</v>
      </c>
    </row>
    <row r="660" spans="1:12" ht="13.2" customHeight="1">
      <c r="A660" s="222"/>
      <c r="B660" s="265" t="s">
        <v>769</v>
      </c>
      <c r="C660" s="213"/>
      <c r="D660" s="193"/>
      <c r="E660" s="213"/>
      <c r="F660" s="213"/>
      <c r="G660" s="193"/>
      <c r="H660" s="193"/>
      <c r="I660" s="194"/>
      <c r="J660" s="194"/>
      <c r="K660" s="194"/>
      <c r="L660" s="241"/>
    </row>
    <row r="661" spans="1:12" ht="13.2" customHeight="1">
      <c r="A661" s="222"/>
      <c r="B661" s="265" t="s">
        <v>741</v>
      </c>
      <c r="C661" s="213"/>
      <c r="D661" s="193"/>
      <c r="E661" s="213"/>
      <c r="F661" s="213"/>
      <c r="G661" s="193"/>
      <c r="H661" s="193"/>
      <c r="I661" s="194"/>
      <c r="J661" s="194"/>
      <c r="K661" s="194"/>
      <c r="L661" s="241"/>
    </row>
    <row r="662" spans="1:12" ht="13.2" customHeight="1">
      <c r="A662" s="222"/>
      <c r="B662" s="265" t="s">
        <v>742</v>
      </c>
      <c r="C662" s="213"/>
      <c r="D662" s="193"/>
      <c r="E662" s="213"/>
      <c r="F662" s="213"/>
      <c r="G662" s="193"/>
      <c r="H662" s="193"/>
      <c r="I662" s="194"/>
      <c r="J662" s="194"/>
      <c r="K662" s="194"/>
      <c r="L662" s="241"/>
    </row>
    <row r="663" spans="1:12" ht="13.2" customHeight="1">
      <c r="A663" s="222"/>
      <c r="B663" s="265" t="s">
        <v>770</v>
      </c>
      <c r="C663" s="213"/>
      <c r="D663" s="193"/>
      <c r="E663" s="213"/>
      <c r="F663" s="213"/>
      <c r="G663" s="193"/>
      <c r="H663" s="193"/>
      <c r="I663" s="194"/>
      <c r="J663" s="194"/>
      <c r="K663" s="194"/>
      <c r="L663" s="241"/>
    </row>
    <row r="664" spans="1:12" ht="13.2" customHeight="1">
      <c r="A664" s="222" t="s">
        <v>816</v>
      </c>
      <c r="B664" s="264" t="s">
        <v>745</v>
      </c>
      <c r="C664" s="213"/>
      <c r="D664" s="193" t="s">
        <v>27</v>
      </c>
      <c r="E664" s="317">
        <v>3</v>
      </c>
      <c r="F664" s="317"/>
      <c r="G664" s="193">
        <f>E664</f>
        <v>3</v>
      </c>
      <c r="H664" s="193">
        <f>G664+E664</f>
        <v>6</v>
      </c>
      <c r="I664" s="194"/>
      <c r="J664" s="21">
        <f>E664*I664</f>
        <v>0</v>
      </c>
      <c r="K664" s="21">
        <f>G664*I664</f>
        <v>0</v>
      </c>
      <c r="L664" s="201">
        <f>I664*H664</f>
        <v>0</v>
      </c>
    </row>
    <row r="665" spans="1:12" ht="13.2" customHeight="1" thickBot="1">
      <c r="A665" s="233"/>
      <c r="B665" s="266" t="s">
        <v>746</v>
      </c>
      <c r="C665" s="215"/>
      <c r="D665" s="203"/>
      <c r="E665" s="215"/>
      <c r="F665" s="215"/>
      <c r="G665" s="215"/>
      <c r="H665" s="215"/>
      <c r="I665" s="204"/>
      <c r="J665" s="204"/>
      <c r="K665" s="204"/>
      <c r="L665" s="267"/>
    </row>
    <row r="666" spans="1:12" ht="13.2" customHeight="1" thickBot="1">
      <c r="A666" s="318" t="s">
        <v>66</v>
      </c>
      <c r="B666" s="319"/>
      <c r="C666" s="319"/>
      <c r="D666" s="319"/>
      <c r="E666" s="319"/>
      <c r="F666" s="319"/>
      <c r="G666" s="319"/>
      <c r="H666" s="319"/>
      <c r="I666" s="320"/>
      <c r="J666" s="268">
        <f>SUM(J627:J665)</f>
        <v>0</v>
      </c>
      <c r="K666" s="268">
        <f>SUM(K627:K665)</f>
        <v>0</v>
      </c>
      <c r="L666" s="206">
        <f>K666+J666</f>
        <v>0</v>
      </c>
    </row>
    <row r="667" spans="1:12" ht="37.200000000000003" customHeight="1" thickBot="1">
      <c r="A667" s="304" t="s">
        <v>817</v>
      </c>
      <c r="B667" s="305"/>
      <c r="C667" s="305"/>
      <c r="D667" s="305"/>
      <c r="E667" s="305"/>
      <c r="F667" s="305"/>
      <c r="G667" s="305"/>
      <c r="H667" s="305"/>
      <c r="I667" s="305"/>
      <c r="J667" s="271">
        <f>J666+J625+J579+J573+J537+J496</f>
        <v>0</v>
      </c>
      <c r="K667" s="271">
        <f>K666+K625+K579+K573+K537+K496</f>
        <v>0</v>
      </c>
      <c r="L667" s="263">
        <f>K667+J667</f>
        <v>0</v>
      </c>
    </row>
    <row r="668" spans="1:12" ht="36.6" customHeight="1" thickBot="1">
      <c r="A668" s="306" t="s">
        <v>818</v>
      </c>
      <c r="B668" s="307"/>
      <c r="C668" s="307"/>
      <c r="D668" s="307"/>
      <c r="E668" s="307"/>
      <c r="F668" s="307"/>
      <c r="G668" s="307"/>
      <c r="H668" s="307"/>
      <c r="I668" s="307"/>
      <c r="J668" s="307"/>
      <c r="K668" s="307"/>
      <c r="L668" s="308"/>
    </row>
    <row r="669" spans="1:12" ht="33.6" customHeight="1">
      <c r="A669" s="190">
        <v>54</v>
      </c>
      <c r="B669" t="s">
        <v>819</v>
      </c>
      <c r="C669" s="213"/>
      <c r="D669" s="193"/>
      <c r="E669" s="213"/>
      <c r="F669" s="213"/>
      <c r="G669" s="213"/>
      <c r="H669" s="213"/>
      <c r="I669" s="194"/>
      <c r="J669" s="194"/>
      <c r="K669" s="194"/>
      <c r="L669" s="272"/>
    </row>
    <row r="670" spans="1:12" ht="100.2" customHeight="1">
      <c r="A670" s="222" t="s">
        <v>820</v>
      </c>
      <c r="B670" s="273" t="s">
        <v>821</v>
      </c>
      <c r="C670" s="220"/>
      <c r="D670" s="186" t="s">
        <v>24</v>
      </c>
      <c r="E670" s="309">
        <v>381.7</v>
      </c>
      <c r="F670" s="309"/>
      <c r="G670" s="186">
        <f>E670</f>
        <v>381.7</v>
      </c>
      <c r="H670" s="186">
        <f>G670+E670</f>
        <v>763.4</v>
      </c>
      <c r="I670" s="221"/>
      <c r="J670" s="25">
        <f>E670*I670</f>
        <v>0</v>
      </c>
      <c r="K670" s="25">
        <f>G670*I670</f>
        <v>0</v>
      </c>
      <c r="L670" s="201">
        <f>I670*H670</f>
        <v>0</v>
      </c>
    </row>
    <row r="671" spans="1:12" ht="139.19999999999999" customHeight="1" thickBot="1">
      <c r="A671" s="233" t="s">
        <v>822</v>
      </c>
      <c r="B671" s="274" t="s">
        <v>823</v>
      </c>
      <c r="C671" s="275"/>
      <c r="D671" s="189" t="s">
        <v>16</v>
      </c>
      <c r="E671" s="310">
        <v>58.89</v>
      </c>
      <c r="F671" s="310"/>
      <c r="G671" s="189">
        <v>57.53</v>
      </c>
      <c r="H671" s="189">
        <f>G671+E671</f>
        <v>116.42</v>
      </c>
      <c r="I671" s="225"/>
      <c r="J671" s="47">
        <f>E671*I671</f>
        <v>0</v>
      </c>
      <c r="K671" s="47">
        <f>G671*I671</f>
        <v>0</v>
      </c>
      <c r="L671" s="205">
        <f>I671*H671</f>
        <v>0</v>
      </c>
    </row>
    <row r="672" spans="1:12" ht="13.2" customHeight="1" thickBot="1">
      <c r="A672" s="311" t="s">
        <v>66</v>
      </c>
      <c r="B672" s="312"/>
      <c r="C672" s="312"/>
      <c r="D672" s="312"/>
      <c r="E672" s="312"/>
      <c r="F672" s="312"/>
      <c r="G672" s="312"/>
      <c r="H672" s="312"/>
      <c r="I672" s="313"/>
      <c r="J672" s="268">
        <f>SUM(J670:J671)</f>
        <v>0</v>
      </c>
      <c r="K672" s="268">
        <f>SUM(K670:K671)</f>
        <v>0</v>
      </c>
      <c r="L672" s="206">
        <f>K672+J672</f>
        <v>0</v>
      </c>
    </row>
    <row r="673" spans="1:12" ht="13.2" customHeight="1" thickBot="1">
      <c r="A673" s="314" t="s">
        <v>824</v>
      </c>
      <c r="B673" s="315"/>
      <c r="C673" s="315"/>
      <c r="D673" s="315"/>
      <c r="E673" s="315"/>
      <c r="F673" s="315"/>
      <c r="G673" s="315"/>
      <c r="H673" s="315"/>
      <c r="I673" s="316"/>
      <c r="J673" s="271">
        <f>J672</f>
        <v>0</v>
      </c>
      <c r="K673" s="271">
        <f>K672</f>
        <v>0</v>
      </c>
      <c r="L673" s="263">
        <f>L672</f>
        <v>0</v>
      </c>
    </row>
    <row r="676" spans="1:12">
      <c r="D676" s="303" t="s">
        <v>825</v>
      </c>
      <c r="E676" s="303"/>
      <c r="F676" s="303"/>
      <c r="G676" s="303"/>
      <c r="H676" s="277"/>
      <c r="J676" s="279">
        <f>J673+J667+J449+J425+J323+J124</f>
        <v>0</v>
      </c>
      <c r="K676" s="279">
        <f>K673+K667+K449+K425+K323+K124</f>
        <v>0</v>
      </c>
      <c r="L676" s="280">
        <f>K676+J676</f>
        <v>0</v>
      </c>
    </row>
    <row r="677" spans="1:12">
      <c r="D677" s="303" t="s">
        <v>826</v>
      </c>
      <c r="E677" s="303"/>
      <c r="F677" s="303"/>
      <c r="G677" s="303"/>
      <c r="H677" s="277"/>
      <c r="I677" s="281">
        <v>0.12</v>
      </c>
      <c r="J677" s="282">
        <f>J676*I677</f>
        <v>0</v>
      </c>
      <c r="K677" s="282">
        <f>K676*I677</f>
        <v>0</v>
      </c>
      <c r="L677" s="283">
        <f>+L676*I677</f>
        <v>0</v>
      </c>
    </row>
    <row r="678" spans="1:12">
      <c r="D678" s="303" t="s">
        <v>827</v>
      </c>
      <c r="E678" s="303"/>
      <c r="F678" s="303"/>
      <c r="G678" s="303"/>
      <c r="H678" s="277"/>
      <c r="I678" s="281">
        <v>0.08</v>
      </c>
      <c r="J678" s="282">
        <f>J676*I678</f>
        <v>0</v>
      </c>
      <c r="K678" s="282">
        <f>K676*I678</f>
        <v>0</v>
      </c>
      <c r="L678" s="283">
        <f>+L676*I678</f>
        <v>0</v>
      </c>
    </row>
    <row r="679" spans="1:12">
      <c r="D679" s="303" t="s">
        <v>828</v>
      </c>
      <c r="E679" s="303"/>
      <c r="F679" s="303"/>
      <c r="G679" s="303"/>
      <c r="H679" s="277"/>
      <c r="I679" s="281">
        <v>0.05</v>
      </c>
      <c r="J679" s="282">
        <f>J676*I679</f>
        <v>0</v>
      </c>
      <c r="K679" s="282">
        <f>K676*I679</f>
        <v>0</v>
      </c>
      <c r="L679" s="283">
        <f>+L676*I679</f>
        <v>0</v>
      </c>
    </row>
    <row r="680" spans="1:12">
      <c r="D680" s="303" t="s">
        <v>829</v>
      </c>
      <c r="E680" s="303"/>
      <c r="F680" s="303"/>
      <c r="G680" s="303"/>
      <c r="H680" s="277"/>
      <c r="I680" s="281">
        <v>0.16</v>
      </c>
      <c r="J680" s="282">
        <f>J679*I680</f>
        <v>0</v>
      </c>
      <c r="K680" s="282">
        <f>K679*I680</f>
        <v>0</v>
      </c>
      <c r="L680" s="283">
        <f>+L679*I680</f>
        <v>0</v>
      </c>
    </row>
    <row r="681" spans="1:12">
      <c r="D681" s="303" t="s">
        <v>830</v>
      </c>
      <c r="E681" s="303"/>
      <c r="F681" s="303"/>
      <c r="G681" s="303"/>
      <c r="H681" s="277"/>
      <c r="I681" s="282"/>
      <c r="J681" s="282"/>
      <c r="K681" s="282"/>
      <c r="L681" s="284"/>
    </row>
    <row r="682" spans="1:12">
      <c r="D682" s="303" t="s">
        <v>831</v>
      </c>
      <c r="E682" s="303"/>
      <c r="F682" s="303"/>
      <c r="G682" s="303"/>
      <c r="H682" s="277"/>
      <c r="J682" s="279">
        <f>J681+J680+J679+J678+J677+J676</f>
        <v>0</v>
      </c>
      <c r="K682" s="279">
        <f>SUM(K676:K681)</f>
        <v>0</v>
      </c>
      <c r="L682" s="280">
        <f>SUM(L676:L681)</f>
        <v>0</v>
      </c>
    </row>
  </sheetData>
  <mergeCells count="499">
    <mergeCell ref="A1:L1"/>
    <mergeCell ref="A2:L2"/>
    <mergeCell ref="A3:L3"/>
    <mergeCell ref="A4:L4"/>
    <mergeCell ref="A5:L5"/>
    <mergeCell ref="E6:F6"/>
    <mergeCell ref="E13:F13"/>
    <mergeCell ref="E14:F14"/>
    <mergeCell ref="E15:F15"/>
    <mergeCell ref="E16:F16"/>
    <mergeCell ref="E17:F17"/>
    <mergeCell ref="E18:F18"/>
    <mergeCell ref="A7:L7"/>
    <mergeCell ref="E8:F8"/>
    <mergeCell ref="E9:F9"/>
    <mergeCell ref="E10:F10"/>
    <mergeCell ref="E11:F11"/>
    <mergeCell ref="E12:F12"/>
    <mergeCell ref="E25:F25"/>
    <mergeCell ref="E26:F26"/>
    <mergeCell ref="E27:F27"/>
    <mergeCell ref="E28:F28"/>
    <mergeCell ref="E29:F29"/>
    <mergeCell ref="E30:F30"/>
    <mergeCell ref="E19:F19"/>
    <mergeCell ref="E20:F20"/>
    <mergeCell ref="E21:F21"/>
    <mergeCell ref="E22:F22"/>
    <mergeCell ref="E23:F23"/>
    <mergeCell ref="E24:F24"/>
    <mergeCell ref="A37:I37"/>
    <mergeCell ref="E38:F38"/>
    <mergeCell ref="E39:F39"/>
    <mergeCell ref="E40:F40"/>
    <mergeCell ref="E41:F41"/>
    <mergeCell ref="A42:I42"/>
    <mergeCell ref="E31:F31"/>
    <mergeCell ref="A32:I32"/>
    <mergeCell ref="E33:F33"/>
    <mergeCell ref="E34:F34"/>
    <mergeCell ref="E35:F35"/>
    <mergeCell ref="E36:F36"/>
    <mergeCell ref="A49:I49"/>
    <mergeCell ref="E50:F50"/>
    <mergeCell ref="E51:F51"/>
    <mergeCell ref="E52:F52"/>
    <mergeCell ref="E53:F53"/>
    <mergeCell ref="A54:I54"/>
    <mergeCell ref="E43:F43"/>
    <mergeCell ref="E44:F44"/>
    <mergeCell ref="E45:F45"/>
    <mergeCell ref="A46:I46"/>
    <mergeCell ref="E47:F47"/>
    <mergeCell ref="E48:F48"/>
    <mergeCell ref="E61:F61"/>
    <mergeCell ref="E62:F62"/>
    <mergeCell ref="E63:F63"/>
    <mergeCell ref="E64:F64"/>
    <mergeCell ref="E65:F65"/>
    <mergeCell ref="E66:F66"/>
    <mergeCell ref="E55:F55"/>
    <mergeCell ref="E56:F56"/>
    <mergeCell ref="E57:F57"/>
    <mergeCell ref="E58:F58"/>
    <mergeCell ref="A59:I59"/>
    <mergeCell ref="E60:F60"/>
    <mergeCell ref="E73:F73"/>
    <mergeCell ref="E74:F74"/>
    <mergeCell ref="A75:I75"/>
    <mergeCell ref="E76:F76"/>
    <mergeCell ref="E77:F77"/>
    <mergeCell ref="E78:F78"/>
    <mergeCell ref="E67:F67"/>
    <mergeCell ref="A68:I68"/>
    <mergeCell ref="E69:F69"/>
    <mergeCell ref="E70:F70"/>
    <mergeCell ref="E71:F71"/>
    <mergeCell ref="E72:F72"/>
    <mergeCell ref="E85:F85"/>
    <mergeCell ref="E86:F86"/>
    <mergeCell ref="E87:F87"/>
    <mergeCell ref="A88:I88"/>
    <mergeCell ref="E89:F89"/>
    <mergeCell ref="E90:F90"/>
    <mergeCell ref="E79:F79"/>
    <mergeCell ref="E80:F80"/>
    <mergeCell ref="E81:F81"/>
    <mergeCell ref="E82:F82"/>
    <mergeCell ref="E83:F83"/>
    <mergeCell ref="E84:F84"/>
    <mergeCell ref="E97:F97"/>
    <mergeCell ref="A98:I98"/>
    <mergeCell ref="E99:F99"/>
    <mergeCell ref="E100:F100"/>
    <mergeCell ref="E101:F101"/>
    <mergeCell ref="A102:I102"/>
    <mergeCell ref="E91:F91"/>
    <mergeCell ref="A92:I92"/>
    <mergeCell ref="E93:F93"/>
    <mergeCell ref="E94:F94"/>
    <mergeCell ref="E95:F95"/>
    <mergeCell ref="E96:F96"/>
    <mergeCell ref="E109:F109"/>
    <mergeCell ref="A110:I110"/>
    <mergeCell ref="E111:F111"/>
    <mergeCell ref="E112:F112"/>
    <mergeCell ref="A113:I113"/>
    <mergeCell ref="E114:F114"/>
    <mergeCell ref="E103:F103"/>
    <mergeCell ref="E104:F104"/>
    <mergeCell ref="E105:F105"/>
    <mergeCell ref="E106:F106"/>
    <mergeCell ref="E107:F107"/>
    <mergeCell ref="E108:F108"/>
    <mergeCell ref="E121:F121"/>
    <mergeCell ref="E122:F122"/>
    <mergeCell ref="A123:I123"/>
    <mergeCell ref="A124:I124"/>
    <mergeCell ref="A125:L125"/>
    <mergeCell ref="A126:L126"/>
    <mergeCell ref="E115:F115"/>
    <mergeCell ref="E116:F116"/>
    <mergeCell ref="E117:F117"/>
    <mergeCell ref="E118:F118"/>
    <mergeCell ref="E119:F119"/>
    <mergeCell ref="A120:I120"/>
    <mergeCell ref="E133:F133"/>
    <mergeCell ref="E134:F134"/>
    <mergeCell ref="A135:I135"/>
    <mergeCell ref="E137:F137"/>
    <mergeCell ref="E138:F138"/>
    <mergeCell ref="E139:F139"/>
    <mergeCell ref="E127:F127"/>
    <mergeCell ref="E128:F128"/>
    <mergeCell ref="E129:F129"/>
    <mergeCell ref="E130:F130"/>
    <mergeCell ref="E131:F131"/>
    <mergeCell ref="E132:F132"/>
    <mergeCell ref="E146:F146"/>
    <mergeCell ref="E147:F147"/>
    <mergeCell ref="E148:F148"/>
    <mergeCell ref="E149:F149"/>
    <mergeCell ref="E150:F150"/>
    <mergeCell ref="A151:I151"/>
    <mergeCell ref="E140:F140"/>
    <mergeCell ref="E141:F141"/>
    <mergeCell ref="E142:F142"/>
    <mergeCell ref="E143:F143"/>
    <mergeCell ref="E144:F144"/>
    <mergeCell ref="E145:F145"/>
    <mergeCell ref="E160:F160"/>
    <mergeCell ref="E161:F161"/>
    <mergeCell ref="E162:F162"/>
    <mergeCell ref="E163:F163"/>
    <mergeCell ref="A164:I164"/>
    <mergeCell ref="E166:F166"/>
    <mergeCell ref="E153:F153"/>
    <mergeCell ref="E154:F154"/>
    <mergeCell ref="E155:F155"/>
    <mergeCell ref="E156:F156"/>
    <mergeCell ref="A157:I157"/>
    <mergeCell ref="E159:F159"/>
    <mergeCell ref="E174:F174"/>
    <mergeCell ref="E175:F175"/>
    <mergeCell ref="E176:F176"/>
    <mergeCell ref="E177:F177"/>
    <mergeCell ref="E178:F178"/>
    <mergeCell ref="E179:F179"/>
    <mergeCell ref="E167:F167"/>
    <mergeCell ref="E168:F168"/>
    <mergeCell ref="E169:F169"/>
    <mergeCell ref="E170:F170"/>
    <mergeCell ref="A171:I171"/>
    <mergeCell ref="E173:F173"/>
    <mergeCell ref="E188:F188"/>
    <mergeCell ref="E189:F189"/>
    <mergeCell ref="E190:F190"/>
    <mergeCell ref="A191:I191"/>
    <mergeCell ref="E195:F195"/>
    <mergeCell ref="E196:F196"/>
    <mergeCell ref="E180:F180"/>
    <mergeCell ref="E181:F181"/>
    <mergeCell ref="E182:F182"/>
    <mergeCell ref="E183:F183"/>
    <mergeCell ref="A184:I184"/>
    <mergeCell ref="E187:F187"/>
    <mergeCell ref="E204:F204"/>
    <mergeCell ref="E205:F205"/>
    <mergeCell ref="E206:F206"/>
    <mergeCell ref="E207:F207"/>
    <mergeCell ref="E208:F208"/>
    <mergeCell ref="E209:F209"/>
    <mergeCell ref="E197:F197"/>
    <mergeCell ref="E198:F198"/>
    <mergeCell ref="E199:F199"/>
    <mergeCell ref="E200:F200"/>
    <mergeCell ref="A201:I201"/>
    <mergeCell ref="E203:F203"/>
    <mergeCell ref="A216:I216"/>
    <mergeCell ref="E219:F219"/>
    <mergeCell ref="E220:F220"/>
    <mergeCell ref="E221:F221"/>
    <mergeCell ref="E222:F222"/>
    <mergeCell ref="E223:F223"/>
    <mergeCell ref="E210:F210"/>
    <mergeCell ref="E211:F211"/>
    <mergeCell ref="E212:F212"/>
    <mergeCell ref="E213:F213"/>
    <mergeCell ref="E214:F214"/>
    <mergeCell ref="E215:F215"/>
    <mergeCell ref="E230:F230"/>
    <mergeCell ref="A231:I231"/>
    <mergeCell ref="E232:F232"/>
    <mergeCell ref="E233:F233"/>
    <mergeCell ref="E234:F234"/>
    <mergeCell ref="E235:F235"/>
    <mergeCell ref="E224:F224"/>
    <mergeCell ref="E225:F225"/>
    <mergeCell ref="E226:F226"/>
    <mergeCell ref="E227:F227"/>
    <mergeCell ref="E228:F228"/>
    <mergeCell ref="E229:F229"/>
    <mergeCell ref="E242:F242"/>
    <mergeCell ref="E243:F243"/>
    <mergeCell ref="A244:I244"/>
    <mergeCell ref="E245:F245"/>
    <mergeCell ref="E246:F246"/>
    <mergeCell ref="E247:F247"/>
    <mergeCell ref="E236:F236"/>
    <mergeCell ref="E237:F237"/>
    <mergeCell ref="E238:F238"/>
    <mergeCell ref="A239:I239"/>
    <mergeCell ref="E240:F240"/>
    <mergeCell ref="E241:F241"/>
    <mergeCell ref="E254:F254"/>
    <mergeCell ref="E255:F255"/>
    <mergeCell ref="E256:F256"/>
    <mergeCell ref="E257:F257"/>
    <mergeCell ref="E258:F258"/>
    <mergeCell ref="E259:F259"/>
    <mergeCell ref="E248:F248"/>
    <mergeCell ref="E249:F249"/>
    <mergeCell ref="E250:F250"/>
    <mergeCell ref="E251:F251"/>
    <mergeCell ref="E252:F252"/>
    <mergeCell ref="E253:F253"/>
    <mergeCell ref="E266:F266"/>
    <mergeCell ref="E267:F267"/>
    <mergeCell ref="E268:F268"/>
    <mergeCell ref="E269:F269"/>
    <mergeCell ref="A270:I270"/>
    <mergeCell ref="E271:F271"/>
    <mergeCell ref="E260:F260"/>
    <mergeCell ref="E261:F261"/>
    <mergeCell ref="E262:F262"/>
    <mergeCell ref="E263:F263"/>
    <mergeCell ref="E264:F264"/>
    <mergeCell ref="E265:F265"/>
    <mergeCell ref="E278:F278"/>
    <mergeCell ref="A279:I279"/>
    <mergeCell ref="E280:F280"/>
    <mergeCell ref="E281:F281"/>
    <mergeCell ref="E282:F282"/>
    <mergeCell ref="A283:I283"/>
    <mergeCell ref="E272:F272"/>
    <mergeCell ref="E273:F273"/>
    <mergeCell ref="E274:F274"/>
    <mergeCell ref="E275:F275"/>
    <mergeCell ref="E276:F276"/>
    <mergeCell ref="E277:F277"/>
    <mergeCell ref="E290:F290"/>
    <mergeCell ref="E291:F291"/>
    <mergeCell ref="E292:F292"/>
    <mergeCell ref="E293:F293"/>
    <mergeCell ref="E294:F294"/>
    <mergeCell ref="E295:F295"/>
    <mergeCell ref="E284:F284"/>
    <mergeCell ref="E285:F285"/>
    <mergeCell ref="E286:F286"/>
    <mergeCell ref="E287:F287"/>
    <mergeCell ref="E288:F288"/>
    <mergeCell ref="E289:F289"/>
    <mergeCell ref="E302:F302"/>
    <mergeCell ref="E303:F303"/>
    <mergeCell ref="E304:F304"/>
    <mergeCell ref="E305:F305"/>
    <mergeCell ref="E306:F306"/>
    <mergeCell ref="E307:F307"/>
    <mergeCell ref="E296:F296"/>
    <mergeCell ref="A297:I297"/>
    <mergeCell ref="E298:F298"/>
    <mergeCell ref="E299:F299"/>
    <mergeCell ref="E300:F300"/>
    <mergeCell ref="E301:F301"/>
    <mergeCell ref="E314:F314"/>
    <mergeCell ref="E315:F315"/>
    <mergeCell ref="E316:F316"/>
    <mergeCell ref="E317:F317"/>
    <mergeCell ref="A318:I318"/>
    <mergeCell ref="E319:F319"/>
    <mergeCell ref="E308:F308"/>
    <mergeCell ref="E309:F309"/>
    <mergeCell ref="E310:F310"/>
    <mergeCell ref="A311:I311"/>
    <mergeCell ref="E312:F312"/>
    <mergeCell ref="E313:F313"/>
    <mergeCell ref="E326:F326"/>
    <mergeCell ref="E327:F327"/>
    <mergeCell ref="A328:I328"/>
    <mergeCell ref="E329:F329"/>
    <mergeCell ref="E330:F330"/>
    <mergeCell ref="E331:F331"/>
    <mergeCell ref="E320:F320"/>
    <mergeCell ref="E321:F321"/>
    <mergeCell ref="A322:I322"/>
    <mergeCell ref="A323:I323"/>
    <mergeCell ref="A324:L324"/>
    <mergeCell ref="E325:F325"/>
    <mergeCell ref="E338:F338"/>
    <mergeCell ref="E339:F339"/>
    <mergeCell ref="E340:F340"/>
    <mergeCell ref="E341:F341"/>
    <mergeCell ref="E342:F342"/>
    <mergeCell ref="E343:F343"/>
    <mergeCell ref="E332:F332"/>
    <mergeCell ref="E333:F333"/>
    <mergeCell ref="E334:F334"/>
    <mergeCell ref="E335:F335"/>
    <mergeCell ref="E336:F336"/>
    <mergeCell ref="E337:F337"/>
    <mergeCell ref="E350:F350"/>
    <mergeCell ref="E351:F351"/>
    <mergeCell ref="A352:I352"/>
    <mergeCell ref="E353:F353"/>
    <mergeCell ref="E354:F354"/>
    <mergeCell ref="E355:F355"/>
    <mergeCell ref="A344:I344"/>
    <mergeCell ref="E345:F345"/>
    <mergeCell ref="E346:F346"/>
    <mergeCell ref="E347:F347"/>
    <mergeCell ref="E348:F348"/>
    <mergeCell ref="E349:F349"/>
    <mergeCell ref="E362:F362"/>
    <mergeCell ref="E363:F363"/>
    <mergeCell ref="E364:F364"/>
    <mergeCell ref="E365:F365"/>
    <mergeCell ref="E366:F366"/>
    <mergeCell ref="A367:I367"/>
    <mergeCell ref="E356:F356"/>
    <mergeCell ref="E357:F357"/>
    <mergeCell ref="E358:F358"/>
    <mergeCell ref="A359:I359"/>
    <mergeCell ref="E360:F360"/>
    <mergeCell ref="E361:F361"/>
    <mergeCell ref="E374:F374"/>
    <mergeCell ref="E375:F375"/>
    <mergeCell ref="E376:F376"/>
    <mergeCell ref="E377:F377"/>
    <mergeCell ref="E378:F378"/>
    <mergeCell ref="E379:F379"/>
    <mergeCell ref="E368:F368"/>
    <mergeCell ref="E369:F369"/>
    <mergeCell ref="E370:F370"/>
    <mergeCell ref="E371:F371"/>
    <mergeCell ref="E372:F372"/>
    <mergeCell ref="E373:F373"/>
    <mergeCell ref="E386:F386"/>
    <mergeCell ref="E387:F387"/>
    <mergeCell ref="E388:F388"/>
    <mergeCell ref="E389:F389"/>
    <mergeCell ref="A390:I390"/>
    <mergeCell ref="E391:F391"/>
    <mergeCell ref="E380:F380"/>
    <mergeCell ref="E381:F381"/>
    <mergeCell ref="E382:F382"/>
    <mergeCell ref="E383:F383"/>
    <mergeCell ref="E384:F384"/>
    <mergeCell ref="E385:F385"/>
    <mergeCell ref="E398:F398"/>
    <mergeCell ref="E399:F399"/>
    <mergeCell ref="A400:I400"/>
    <mergeCell ref="E401:F401"/>
    <mergeCell ref="E402:F402"/>
    <mergeCell ref="E403:F403"/>
    <mergeCell ref="E392:F392"/>
    <mergeCell ref="E393:F393"/>
    <mergeCell ref="E394:F394"/>
    <mergeCell ref="E395:F395"/>
    <mergeCell ref="E396:F396"/>
    <mergeCell ref="E397:F397"/>
    <mergeCell ref="E410:F410"/>
    <mergeCell ref="E411:F411"/>
    <mergeCell ref="E412:F412"/>
    <mergeCell ref="E413:F413"/>
    <mergeCell ref="E414:F414"/>
    <mergeCell ref="E415:F415"/>
    <mergeCell ref="E404:F404"/>
    <mergeCell ref="E405:F405"/>
    <mergeCell ref="E406:F406"/>
    <mergeCell ref="E407:F407"/>
    <mergeCell ref="A408:I408"/>
    <mergeCell ref="E409:F409"/>
    <mergeCell ref="E422:F422"/>
    <mergeCell ref="E423:F423"/>
    <mergeCell ref="A424:I424"/>
    <mergeCell ref="A425:I425"/>
    <mergeCell ref="A426:L426"/>
    <mergeCell ref="E427:F427"/>
    <mergeCell ref="A416:I416"/>
    <mergeCell ref="E417:F417"/>
    <mergeCell ref="E418:F418"/>
    <mergeCell ref="E419:F419"/>
    <mergeCell ref="E420:F420"/>
    <mergeCell ref="E421:F421"/>
    <mergeCell ref="E434:F434"/>
    <mergeCell ref="E435:F435"/>
    <mergeCell ref="E436:F436"/>
    <mergeCell ref="E437:F437"/>
    <mergeCell ref="E438:F438"/>
    <mergeCell ref="E439:F439"/>
    <mergeCell ref="E428:F428"/>
    <mergeCell ref="E429:F429"/>
    <mergeCell ref="E430:F430"/>
    <mergeCell ref="E431:F431"/>
    <mergeCell ref="E432:F432"/>
    <mergeCell ref="E433:F433"/>
    <mergeCell ref="E446:F446"/>
    <mergeCell ref="E447:F447"/>
    <mergeCell ref="A448:I448"/>
    <mergeCell ref="A449:I449"/>
    <mergeCell ref="A450:L450"/>
    <mergeCell ref="E458:F458"/>
    <mergeCell ref="E440:F440"/>
    <mergeCell ref="E441:F441"/>
    <mergeCell ref="E442:F442"/>
    <mergeCell ref="E443:F443"/>
    <mergeCell ref="E444:F444"/>
    <mergeCell ref="E445:F445"/>
    <mergeCell ref="E494:F494"/>
    <mergeCell ref="A496:I496"/>
    <mergeCell ref="E499:F499"/>
    <mergeCell ref="E500:F500"/>
    <mergeCell ref="E514:F514"/>
    <mergeCell ref="E519:F519"/>
    <mergeCell ref="E459:F459"/>
    <mergeCell ref="E473:F473"/>
    <mergeCell ref="E478:F478"/>
    <mergeCell ref="E483:F483"/>
    <mergeCell ref="E488:F488"/>
    <mergeCell ref="E489:F489"/>
    <mergeCell ref="E541:F541"/>
    <mergeCell ref="E555:F555"/>
    <mergeCell ref="E560:F560"/>
    <mergeCell ref="E565:F565"/>
    <mergeCell ref="E566:F566"/>
    <mergeCell ref="E571:F571"/>
    <mergeCell ref="E524:F524"/>
    <mergeCell ref="E529:F529"/>
    <mergeCell ref="E530:F530"/>
    <mergeCell ref="E535:F535"/>
    <mergeCell ref="A537:I537"/>
    <mergeCell ref="E540:F540"/>
    <mergeCell ref="E587:F587"/>
    <mergeCell ref="E588:F588"/>
    <mergeCell ref="E602:F602"/>
    <mergeCell ref="E607:F607"/>
    <mergeCell ref="E611:F611"/>
    <mergeCell ref="E617:F617"/>
    <mergeCell ref="A573:I573"/>
    <mergeCell ref="E575:F575"/>
    <mergeCell ref="E576:F576"/>
    <mergeCell ref="E577:F577"/>
    <mergeCell ref="E578:F578"/>
    <mergeCell ref="A579:I579"/>
    <mergeCell ref="E648:F648"/>
    <mergeCell ref="E653:F653"/>
    <mergeCell ref="E658:F658"/>
    <mergeCell ref="E659:F659"/>
    <mergeCell ref="E664:F664"/>
    <mergeCell ref="A666:I666"/>
    <mergeCell ref="E618:F618"/>
    <mergeCell ref="E623:F623"/>
    <mergeCell ref="A625:I625"/>
    <mergeCell ref="E628:F628"/>
    <mergeCell ref="E629:F629"/>
    <mergeCell ref="E643:F643"/>
    <mergeCell ref="D682:G682"/>
    <mergeCell ref="D676:G676"/>
    <mergeCell ref="D677:G677"/>
    <mergeCell ref="D678:G678"/>
    <mergeCell ref="D679:G679"/>
    <mergeCell ref="D680:G680"/>
    <mergeCell ref="D681:G681"/>
    <mergeCell ref="A667:I667"/>
    <mergeCell ref="A668:L668"/>
    <mergeCell ref="E670:F670"/>
    <mergeCell ref="E671:F671"/>
    <mergeCell ref="A672:I672"/>
    <mergeCell ref="A673:I673"/>
  </mergeCells>
  <conditionalFormatting sqref="B248:B262 B265:B269 A391:A399 A451:A495 A669:A672 A497:A536 A538:A572 A574:A578 A580:A624 A626:A665">
    <cfRule type="cellIs" dxfId="27" priority="28" stopIfTrue="1" operator="equal">
      <formula>0</formula>
    </cfRule>
  </conditionalFormatting>
  <conditionalFormatting sqref="B263:B264">
    <cfRule type="cellIs" dxfId="26" priority="27" stopIfTrue="1" operator="equal">
      <formula>0</formula>
    </cfRule>
  </conditionalFormatting>
  <conditionalFormatting sqref="A271">
    <cfRule type="cellIs" dxfId="25" priority="26" stopIfTrue="1" operator="equal">
      <formula>0</formula>
    </cfRule>
  </conditionalFormatting>
  <conditionalFormatting sqref="B273:B278">
    <cfRule type="cellIs" dxfId="24" priority="25" stopIfTrue="1" operator="equal">
      <formula>0</formula>
    </cfRule>
  </conditionalFormatting>
  <conditionalFormatting sqref="B281:B282">
    <cfRule type="cellIs" dxfId="23" priority="23" stopIfTrue="1" operator="equal">
      <formula>0</formula>
    </cfRule>
  </conditionalFormatting>
  <conditionalFormatting sqref="A280">
    <cfRule type="cellIs" dxfId="22" priority="24" stopIfTrue="1" operator="equal">
      <formula>0</formula>
    </cfRule>
  </conditionalFormatting>
  <conditionalFormatting sqref="B290">
    <cfRule type="cellIs" dxfId="21" priority="16" stopIfTrue="1" operator="equal">
      <formula>0</formula>
    </cfRule>
  </conditionalFormatting>
  <conditionalFormatting sqref="A320:A321 A325:A327 A284:A296 A299:A310 A314:A317 A329:A343 A345:A351 A353:A358 A360:A366 A401:A407 A409:A415 A417:A423 A427:A447 A368:A388">
    <cfRule type="cellIs" dxfId="20" priority="22" stopIfTrue="1" operator="equal">
      <formula>0</formula>
    </cfRule>
  </conditionalFormatting>
  <conditionalFormatting sqref="B287 B291:B296">
    <cfRule type="cellIs" dxfId="19" priority="21" stopIfTrue="1" operator="equal">
      <formula>0</formula>
    </cfRule>
  </conditionalFormatting>
  <conditionalFormatting sqref="B288">
    <cfRule type="cellIs" dxfId="18" priority="20" stopIfTrue="1" operator="equal">
      <formula>0</formula>
    </cfRule>
  </conditionalFormatting>
  <conditionalFormatting sqref="B285">
    <cfRule type="cellIs" dxfId="17" priority="19" stopIfTrue="1" operator="equal">
      <formula>0</formula>
    </cfRule>
  </conditionalFormatting>
  <conditionalFormatting sqref="B286">
    <cfRule type="cellIs" dxfId="16" priority="18" stopIfTrue="1" operator="equal">
      <formula>0</formula>
    </cfRule>
  </conditionalFormatting>
  <conditionalFormatting sqref="B289">
    <cfRule type="cellIs" dxfId="15" priority="17" stopIfTrue="1" operator="equal">
      <formula>0</formula>
    </cfRule>
  </conditionalFormatting>
  <conditionalFormatting sqref="B299:B310">
    <cfRule type="cellIs" dxfId="14" priority="15" stopIfTrue="1" operator="equal">
      <formula>0</formula>
    </cfRule>
  </conditionalFormatting>
  <conditionalFormatting sqref="D248:D269">
    <cfRule type="cellIs" dxfId="13" priority="14" stopIfTrue="1" operator="equal">
      <formula>0</formula>
    </cfRule>
  </conditionalFormatting>
  <conditionalFormatting sqref="C248:C269">
    <cfRule type="cellIs" dxfId="12" priority="13" stopIfTrue="1" operator="equal">
      <formula>0</formula>
    </cfRule>
  </conditionalFormatting>
  <conditionalFormatting sqref="B271">
    <cfRule type="cellIs" dxfId="11" priority="12" stopIfTrue="1" operator="equal">
      <formula>0</formula>
    </cfRule>
  </conditionalFormatting>
  <conditionalFormatting sqref="C273:C277">
    <cfRule type="cellIs" dxfId="10" priority="11" stopIfTrue="1" operator="equal">
      <formula>0</formula>
    </cfRule>
  </conditionalFormatting>
  <conditionalFormatting sqref="D273:D278">
    <cfRule type="cellIs" dxfId="9" priority="10" stopIfTrue="1" operator="equal">
      <formula>0</formula>
    </cfRule>
  </conditionalFormatting>
  <conditionalFormatting sqref="B280">
    <cfRule type="cellIs" dxfId="8" priority="9" stopIfTrue="1" operator="equal">
      <formula>0</formula>
    </cfRule>
  </conditionalFormatting>
  <conditionalFormatting sqref="B284">
    <cfRule type="cellIs" dxfId="7" priority="8" stopIfTrue="1" operator="equal">
      <formula>0</formula>
    </cfRule>
  </conditionalFormatting>
  <conditionalFormatting sqref="D285:D296">
    <cfRule type="cellIs" dxfId="6" priority="7" stopIfTrue="1" operator="equal">
      <formula>0</formula>
    </cfRule>
  </conditionalFormatting>
  <conditionalFormatting sqref="C285:C296">
    <cfRule type="cellIs" dxfId="5" priority="6" stopIfTrue="1" operator="equal">
      <formula>0</formula>
    </cfRule>
  </conditionalFormatting>
  <conditionalFormatting sqref="D299:D310">
    <cfRule type="cellIs" dxfId="4" priority="5" stopIfTrue="1" operator="equal">
      <formula>0</formula>
    </cfRule>
  </conditionalFormatting>
  <conditionalFormatting sqref="C305:C308 C299:C302">
    <cfRule type="cellIs" dxfId="3" priority="4" stopIfTrue="1" operator="equal">
      <formula>0</formula>
    </cfRule>
  </conditionalFormatting>
  <conditionalFormatting sqref="C299:C310">
    <cfRule type="cellIs" dxfId="2" priority="3" stopIfTrue="1" operator="equal">
      <formula>0</formula>
    </cfRule>
  </conditionalFormatting>
  <conditionalFormatting sqref="A673">
    <cfRule type="cellIs" dxfId="1" priority="2" stopIfTrue="1" operator="equal">
      <formula>0</formula>
    </cfRule>
  </conditionalFormatting>
  <conditionalFormatting sqref="A389">
    <cfRule type="cellIs" dxfId="0" priority="1" stopIfTrue="1" operator="equal">
      <formula>0</formula>
    </cfRule>
  </conditionalFormatting>
  <printOptions horizontalCentered="1"/>
  <pageMargins left="0.51181102362204722" right="0.51181102362204722" top="0.35433070866141736" bottom="0.35433070866141736" header="0.31496062992125984" footer="0.31496062992125984"/>
  <pageSetup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PPRINCIPAL</vt:lpstr>
      <vt:lpstr>PPRINCIPAL!Área_de_impresión</vt:lpstr>
      <vt:lpstr>PPRINCIPAL!Títulos_a_imprimir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Funcionario del INC</dc:creator>
  <cp:lastModifiedBy>Funcionario del INC</cp:lastModifiedBy>
  <dcterms:created xsi:type="dcterms:W3CDTF">2014-08-19T15:28:59Z</dcterms:created>
  <dcterms:modified xsi:type="dcterms:W3CDTF">2014-09-04T21:29:48Z</dcterms:modified>
</cp:coreProperties>
</file>